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4795" windowHeight="12780" activeTab="0"/>
  </bookViews>
  <sheets>
    <sheet name="Att E System Requirements" sheetId="1" r:id="rId1"/>
  </sheets>
  <externalReferences>
    <externalReference r:id="rId4"/>
    <externalReference r:id="rId5"/>
    <externalReference r:id="rId6"/>
  </externalReferences>
  <definedNames>
    <definedName name="_col1">#REF!</definedName>
    <definedName name="AverageCost">#REF!</definedName>
    <definedName name="AverageCostPerPhone">#REF!</definedName>
    <definedName name="AverageCostPerStation">#REF!</definedName>
    <definedName name="Cabling">#REF!</definedName>
    <definedName name="CentrexCost">#REF!</definedName>
    <definedName name="CiscoDiscount">#REF!</definedName>
    <definedName name="ExplanationOfRequiredCompliance">'Att E System Requirements'!$A$234:$E$238</definedName>
    <definedName name="GuestMatrix">'[2]Assistants'!#REF!</definedName>
    <definedName name="HighEstimate">#REF!</definedName>
    <definedName name="PowerInjector">#REF!</definedName>
    <definedName name="_xlnm.Print_Area" localSheetId="0">'Att E System Requirements'!$A$1:$E$239</definedName>
    <definedName name="_xlnm.Print_Titles" localSheetId="0">'Att E System Requirements'!$1:$3</definedName>
    <definedName name="Remediation">#REF!</definedName>
    <definedName name="SmartNetDiscount">#REF!</definedName>
    <definedName name="test">#REF!</definedName>
    <definedName name="TotalLines">#REF!</definedName>
    <definedName name="VoIPLines">#REF!</definedName>
    <definedName name="Z_0082E8D4_0D4F_46A5_8BAB_3567C7335B16_.wvu.PrintArea" localSheetId="0" hidden="1">'Att E System Requirements'!$A$1:$N$238</definedName>
    <definedName name="Z_0082E8D4_0D4F_46A5_8BAB_3567C7335B16_.wvu.PrintTitles" localSheetId="0" hidden="1">'Att E System Requirements'!$1:$3</definedName>
    <definedName name="Z_0082E8D4_0D4F_46A5_8BAB_3567C7335B16_.wvu.Rows" localSheetId="0" hidden="1">'Att E System Requirements'!$25:$25,'Att E System Requirements'!$127:$127</definedName>
    <definedName name="Z_0C19C1FC_4526_4035_9FAA_0861213A536F_.wvu.PrintArea" localSheetId="0" hidden="1">'Att E System Requirements'!$A$1:$E$238</definedName>
    <definedName name="Z_0C19C1FC_4526_4035_9FAA_0861213A536F_.wvu.PrintTitles" localSheetId="0" hidden="1">'Att E System Requirements'!$1:$3</definedName>
    <definedName name="Z_C054BB99_1742_4B11_9441_C726345C0D6C_.wvu.PrintArea" localSheetId="0" hidden="1">'Att E System Requirements'!$A$3:$L$232</definedName>
    <definedName name="Z_C054BB99_1742_4B11_9441_C726345C0D6C_.wvu.PrintTitles" localSheetId="0" hidden="1">'Att E System Requirements'!$3:$3</definedName>
  </definedNames>
  <calcPr fullCalcOnLoad="1"/>
</workbook>
</file>

<file path=xl/comments1.xml><?xml version="1.0" encoding="utf-8"?>
<comments xmlns="http://schemas.openxmlformats.org/spreadsheetml/2006/main">
  <authors>
    <author>Nicolas Olivares</author>
  </authors>
  <commentList>
    <comment ref="C3" authorId="0">
      <text>
        <r>
          <rPr>
            <b/>
            <sz val="8"/>
            <rFont val="Tahoma"/>
            <family val="2"/>
          </rPr>
          <t>Nicolas Olivares:</t>
        </r>
        <r>
          <rPr>
            <sz val="8"/>
            <rFont val="Tahoma"/>
            <family val="2"/>
          </rPr>
          <t xml:space="preserve">
Is the functionality:
required, optional, or simply for interest?
</t>
        </r>
      </text>
    </comment>
    <comment ref="I3" authorId="0">
      <text>
        <r>
          <rPr>
            <b/>
            <sz val="8"/>
            <rFont val="Tahoma"/>
            <family val="2"/>
          </rPr>
          <t>Nicolas Olivares:</t>
        </r>
        <r>
          <rPr>
            <sz val="8"/>
            <rFont val="Tahoma"/>
            <family val="2"/>
          </rPr>
          <t xml:space="preserve">
Must have now - we won't buy a phone system that doesn't have this ability.
</t>
        </r>
      </text>
    </comment>
    <comment ref="J3" authorId="0">
      <text>
        <r>
          <rPr>
            <b/>
            <sz val="8"/>
            <rFont val="Tahoma"/>
            <family val="2"/>
          </rPr>
          <t>Nicolas Olivares:</t>
        </r>
        <r>
          <rPr>
            <sz val="8"/>
            <rFont val="Tahoma"/>
            <family val="2"/>
          </rPr>
          <t xml:space="preserve">
Should Have - depending on the cost we will probably purchase this functionality.  A vendor's inability to deliver this functionality would impair their ability to meet our requirements.  However, their base price does not need to include this functionality
</t>
        </r>
      </text>
    </comment>
    <comment ref="K3" authorId="0">
      <text>
        <r>
          <rPr>
            <b/>
            <sz val="8"/>
            <rFont val="Tahoma"/>
            <family val="2"/>
          </rPr>
          <t>Nicolas Olivares:</t>
        </r>
        <r>
          <rPr>
            <sz val="8"/>
            <rFont val="Tahoma"/>
            <family val="2"/>
          </rPr>
          <t xml:space="preserve">
Nice to Have - we like this functionality and see a long-term benefit, however cost and other considerations may prevent us from implementing at this time.  A vendor's inability to deliver this functionality would have only a small impact to their score.
</t>
        </r>
      </text>
    </comment>
    <comment ref="L3" authorId="0">
      <text>
        <r>
          <rPr>
            <b/>
            <sz val="8"/>
            <rFont val="Tahoma"/>
            <family val="2"/>
          </rPr>
          <t xml:space="preserve">Nicolas Olivares:
</t>
        </r>
        <r>
          <rPr>
            <sz val="8"/>
            <rFont val="Tahoma"/>
            <family val="2"/>
          </rPr>
          <t xml:space="preserve">Will never happen - either has no useful benefit to the firm, or the anticipated cost so outweighs the benefit, that we are not considering the functionality for our current evaluation.  Vendors may or may not be asked about their compliance to this feature, however their response will have no weighting on their score.
</t>
        </r>
      </text>
    </comment>
    <comment ref="N3" authorId="0">
      <text>
        <r>
          <rPr>
            <b/>
            <sz val="8"/>
            <rFont val="Tahoma"/>
            <family val="2"/>
          </rPr>
          <t>Nicolas Olivares:</t>
        </r>
        <r>
          <rPr>
            <sz val="8"/>
            <rFont val="Tahoma"/>
            <family val="2"/>
          </rPr>
          <t xml:space="preserve">
1 - not very important when deciding between solutions, 10 - very important when deciding between solutions.
</t>
        </r>
      </text>
    </comment>
  </commentList>
</comments>
</file>

<file path=xl/sharedStrings.xml><?xml version="1.0" encoding="utf-8"?>
<sst xmlns="http://schemas.openxmlformats.org/spreadsheetml/2006/main" count="965" uniqueCount="501">
  <si>
    <t>Notes</t>
  </si>
  <si>
    <t>Input</t>
  </si>
  <si>
    <t xml:space="preserve"> </t>
  </si>
  <si>
    <t>Scoring Matrix</t>
  </si>
  <si>
    <t>Click here to see Explanation of Required Compliance:</t>
  </si>
  <si>
    <t>Put cursor over the following for description</t>
  </si>
  <si>
    <t>Feature Name</t>
  </si>
  <si>
    <t>Description</t>
  </si>
  <si>
    <t>Requirement</t>
  </si>
  <si>
    <t>Compliance</t>
  </si>
  <si>
    <t>Score</t>
  </si>
  <si>
    <t>Weighted Score</t>
  </si>
  <si>
    <t>Must have</t>
  </si>
  <si>
    <t>Should Have</t>
  </si>
  <si>
    <t>Nice to Have</t>
  </si>
  <si>
    <t>Not Important</t>
  </si>
  <si>
    <t>Approximate $</t>
  </si>
  <si>
    <r>
      <t xml:space="preserve">Weight </t>
    </r>
    <r>
      <rPr>
        <b/>
        <sz val="10"/>
        <rFont val="Calibri"/>
        <family val="2"/>
      </rPr>
      <t>(1-10)</t>
    </r>
  </si>
  <si>
    <t>Reliability/Resiliency: (some are mutually exclusive)</t>
  </si>
  <si>
    <t>99.99% Reliability</t>
  </si>
  <si>
    <t>System is highly reliable and resilient to failure.  Failure of a critical component may take up to 1 hour to resolve, during which the application may be degraded or not available.</t>
  </si>
  <si>
    <t>x</t>
  </si>
  <si>
    <t>$100-200K</t>
  </si>
  <si>
    <t>99.999% Reliability</t>
  </si>
  <si>
    <t>There are no single points of failure in the Telephony subsystem architecture; system allows for hot swap of most hardware components, and will allow for online software upgrades with minimal downtime.</t>
  </si>
  <si>
    <t>High Availability Servers</t>
  </si>
  <si>
    <t>RAID hard drives and redundant power supplies (both hot-swappable) on all critical application servers (those responsible for core call flow, ACD and voicemail).</t>
  </si>
  <si>
    <t>$2-5K per server</t>
  </si>
  <si>
    <t>Warm Standby or Active/Passive - Redundancy</t>
  </si>
  <si>
    <t>Secondary call processor with a current copy of the database.  Upon failure of the main call processor phones will register and start to accept call control from the second processor.  This may involve the disruption of calls that were already in progress.  Switchover should take less than 5 minutes and be automatic without human intervention.</t>
  </si>
  <si>
    <t>$30-50K</t>
  </si>
  <si>
    <t>Hot Standby/Mirrored - Redundant</t>
  </si>
  <si>
    <t>Hot standby call processor with a synched database copy that will take over from the main call processor if there is a failure.  Failover should be automatic and maintain the same user functionality.</t>
  </si>
  <si>
    <t>$40-80K</t>
  </si>
  <si>
    <t>Complete Branch Survivability with all applications</t>
  </si>
  <si>
    <t>Branch office will continue to process calls correctly with local dial-tone, ability to send calls to voicemail, local ACD routing, etc. if the WAN connection to the central call processor fails.</t>
  </si>
  <si>
    <t>$10-20K per location</t>
  </si>
  <si>
    <t>Disaster Recovery - Cold Standby</t>
  </si>
  <si>
    <t>Cold servers are placed into a remote DR facility and a back-up is restored (or active synchronization) in the case of a catastrophic failure of HQ.  Requires manual intervention.  (Geographic redundancy also meets this requirement.)</t>
  </si>
  <si>
    <t>$5-10K</t>
  </si>
  <si>
    <t>Business Continuity - Geographic redundancy</t>
  </si>
  <si>
    <t>Backup redundant servers for the phone system, voicemail, and other core telephony applications are located at a remote location and remain synchronized with active servers.  Phones should re-home automatically and feature functionality should be virtually identical to normal operation</t>
  </si>
  <si>
    <t>$50-100K  if available</t>
  </si>
  <si>
    <t>High Availability PSTN Gateway</t>
  </si>
  <si>
    <t xml:space="preserve"> If a single PSTN Gateway is used, it should have redundant hot swappable power supplies and cards.  If multiple gateways are used,  PRIs, analog ports and DSP resources should be distributed among the gateways to allow for resiliency. </t>
  </si>
  <si>
    <t>$5K per gateway</t>
  </si>
  <si>
    <t>Restorable Network Back-up</t>
  </si>
  <si>
    <t>Phone system, ACD, voice mail, and other critical telephony servers should automatically back up all system programming to a network drive on a regular schedule, with included software, without service interruption.</t>
  </si>
  <si>
    <t>Voicemail back-up without messages</t>
  </si>
  <si>
    <t>Voicemail will automatically back up all programming and greetings on back-ups, but not back up messages in order to reduce back-up duration and size, and avoide legal retention issues.</t>
  </si>
  <si>
    <t>Networking and VoIP:</t>
  </si>
  <si>
    <t>Single System Functionality</t>
  </si>
  <si>
    <t>Independent of how it is accomplished - system should allow all users to feel like they are part of one big system with full feature functionality between locations.</t>
  </si>
  <si>
    <t>Single Telephone System and Database</t>
  </si>
  <si>
    <t>System operates as one phone system with a single administration database, not a collection of networked telephone systems with multiple databases.</t>
  </si>
  <si>
    <t>Centralized Voice Mail</t>
  </si>
  <si>
    <t xml:space="preserve">One central voicemail store for all company locations. </t>
  </si>
  <si>
    <t>Centralized Voice Mail with emergency call completion or distributed resiliency</t>
  </si>
  <si>
    <t>One central voicemail store, however if the WAN between locations is lost the PBX will intelligently re-route calls over PSTN to the remote voicemail and access the called person's mailbox without caller having to dial the extension number.  Alternatively, any sort of redundancy or resiliency that allows for voicemail functionality at remote locations when the inter-office link is lost.  When WAN is restored all messages should be copied to the central voicemail system.</t>
  </si>
  <si>
    <t>$20-30K</t>
  </si>
  <si>
    <t>Decentralized Voice Mail</t>
  </si>
  <si>
    <t>Multiple networked voicemails that will exchange messages immediately and there is NO difference in the user experience between working with mailboxes on their local voicemail and a remote voicemail.</t>
  </si>
  <si>
    <t>$10-20K /location</t>
  </si>
  <si>
    <t>Local Time</t>
  </si>
  <si>
    <t>Phones and voicemail will use the correct local time, even if that time differs from the time zone that the Call Server or Voicemail are located in</t>
  </si>
  <si>
    <t>IPv6</t>
  </si>
  <si>
    <t>Will all servers, telephones, and applications being proposed support IPv6?</t>
  </si>
  <si>
    <t>VoIP Home Based Employee</t>
  </si>
  <si>
    <t>Physical Voice over IP telephone that can be placed in a remote employee's home to receive calls as if they were in the office.  Should reliably support VPN and business class broadband connections.</t>
  </si>
  <si>
    <t>VoIP Telecommuter Soft Phone</t>
  </si>
  <si>
    <t>Software that can be loaded on an employee's PC to allow them to receive calls as if they were in the office.  Should leverage the PC's VPN or secure connectivity to your office.</t>
  </si>
  <si>
    <t>VoIP Occasional user</t>
  </si>
  <si>
    <t>The ability to work from home with little or no notice (illness, care for child, disaster recovery) when there is no pre-configured application loaded on employee's PC and no installed supporting hardware.  Might be accomplished through a Web Portal that allows for call control, but call is extended through PSTN.</t>
  </si>
  <si>
    <t>SIP Trunking</t>
  </si>
  <si>
    <t>As quoted, will the system support SIP Trunking without the use of additional Session Border Control hardware.</t>
  </si>
  <si>
    <t>SIP Telephones</t>
  </si>
  <si>
    <t>System supports SIP telephones without adding any additional hardware or software.</t>
  </si>
  <si>
    <t>Link Layer Discovery Protocol (LLDP)</t>
  </si>
  <si>
    <t>Will the system telephones support Link Layer Discovery Protocol (LLDP)?  This will allow the phones to positively identify themselves to the network switch as a telephone device and receive an automatic configuration, as well as trigger certain parameters in the switch.</t>
  </si>
  <si>
    <t>Call Admission Control</t>
  </si>
  <si>
    <t>Configure the maximum number of VoIP calls that can be extended over the WAN between locations to prevent oversubscribing WAN links or QoS.  Additional calls should re-route to the PSTN, and the system should insert the appropriate digits to get the call to intended extension.</t>
  </si>
  <si>
    <t>QoS monioring bypass</t>
  </si>
  <si>
    <t>Will the system monitor real-time or expected voice quality on WAN links and bypass any circuit automatically if the Mean Opinion Score (MOS) falls below designated levels.  Calls would then be placed through alternate WAN connections or PSTN with substantially all feature functionality preserved (especially in forwarding calls to voicemail).</t>
  </si>
  <si>
    <t>Call shuffle to PSTN</t>
  </si>
  <si>
    <t>Will the system move active inter-office calls to PSTN without dropping the calls if it monitors poor sound quality on the WAN?</t>
  </si>
  <si>
    <t>Fax over IP</t>
  </si>
  <si>
    <t>System supports T.37/T.38 standards to support high speed faxing.</t>
  </si>
  <si>
    <t>Music on Hold</t>
  </si>
  <si>
    <t>All locations have a local resident (MP3) music on hold input without having to stream audio through the WAN.</t>
  </si>
  <si>
    <t>MultiCast Music on Hold</t>
  </si>
  <si>
    <t>Music on Hold is streamed from a central location as a MultiCast to lower bandwidth requirements between locations</t>
  </si>
  <si>
    <t>Encryption</t>
  </si>
  <si>
    <t>Telephones will automatically encrypt RTP voice conversations and call setup at all times and between all devices.</t>
  </si>
  <si>
    <t>TLS Encryption</t>
  </si>
  <si>
    <t>VoIP devices will utilize Transport Layer Security and Digest Authentication to perform validation and encryption of VoIP traffic and call setup.</t>
  </si>
  <si>
    <t>E911 Compliance</t>
  </si>
  <si>
    <t>System has the ability to send a specific outbound DNIS/Caller ID based on the physical location of the phone within a building.  Typically, this is accomplished by segmenting the network VLANs so that when users move their phones between locations, it will automatically send the correct outbound number for that location.  Specific location information is sent to the PSAP through Inform 911 functionality on digital trunks.</t>
  </si>
  <si>
    <t>Least Cost Routing</t>
  </si>
  <si>
    <t>System automatically inserts or deletes digits to place a call across VoIP WAN, Tie Lines, or PSTN based on a preferred route and a fall-back route if the preferred is busy or down.  (i.e..  Intercom call from San Francisco to San Jose - user dials the 3 or 4 digit extension, system tries to route over VoIP first; if busy, system inserts required digits to establish the call over regular toll lines.)</t>
  </si>
  <si>
    <t>LCR - Tail end hop-off</t>
  </si>
  <si>
    <t>System identifies calls to remote international phone numbers and sends the call to the closest remote branch as an internal call.  The system then grabs dial-tone at the remote branch and completes the call as a local call.</t>
  </si>
  <si>
    <t>Telephone System:</t>
  </si>
  <si>
    <t>Call Waiting with Caller ID</t>
  </si>
  <si>
    <t>Ability to have a 2nd call to your phone ring on a second button and present the caller ID information to the screen so you can decide whether to put the first call on hold and answer the second call.</t>
  </si>
  <si>
    <t>Caller ID Name</t>
  </si>
  <si>
    <t>System displays Caller ID Name (if provided by telephone company)</t>
  </si>
  <si>
    <t>Custom Outbound Caller ID</t>
  </si>
  <si>
    <t>Send either the individual's DID number, the main number, no number (blocked) or another number as the outbound caller ID.  Should be programmable by extension, not a system default.</t>
  </si>
  <si>
    <t>Missed Call log</t>
  </si>
  <si>
    <t>Phone captures the Caller ID of calls that rang your phone but did not leave a message in your voicemail.  10 numbers minimum.</t>
  </si>
  <si>
    <t>Redial log</t>
  </si>
  <si>
    <t>System should track multiple outbound calls and allow you to easily redial these numbers.  Minimum of last 3 numbers, 10 preferred.</t>
  </si>
  <si>
    <t>On phone directory</t>
  </si>
  <si>
    <t>Ability to look up internal extensions by name through the display of the telephone</t>
  </si>
  <si>
    <t>1 touch speed dials</t>
  </si>
  <si>
    <t>1 touch speed dials that can be programmed by a user on to their own phone</t>
  </si>
  <si>
    <t>Personal speed dial</t>
  </si>
  <si>
    <t>Ability for a user to create a personal directory of phone numbers that they can dial by entering a code</t>
  </si>
  <si>
    <t>Ring Cadence</t>
  </si>
  <si>
    <t>Phones should ring differently for internal versus external calls.</t>
  </si>
  <si>
    <t>Ringing tones</t>
  </si>
  <si>
    <t>Phone has multiple different ring tones or pitches so that you can tell when it is your phone that is ringing in a cubicle environment</t>
  </si>
  <si>
    <t>Camp-on</t>
  </si>
  <si>
    <t>If one extension tries calling another extension and the second extension is busy, this feature will notify the caller when the called extension becomes free.</t>
  </si>
  <si>
    <t>Forward Chaining</t>
  </si>
  <si>
    <t>Calls that are forwarded to another station, which is then forwarded to voicemail should arrive at the originally dialed person's voicemail.</t>
  </si>
  <si>
    <t>Custom forwarding timer</t>
  </si>
  <si>
    <t>Customize the number of rings before a call forwards to VM by extension, CoS, or department.</t>
  </si>
  <si>
    <t>Conference Calls</t>
  </si>
  <si>
    <t>More than 3 parties can be conferenced together</t>
  </si>
  <si>
    <t>Minimum of 5 party conference calls with up to 4 outside parties</t>
  </si>
  <si>
    <t>No MoH while conferencing</t>
  </si>
  <si>
    <t>Conference calls that are put on hold while adding parties should be able to speak with each other and not hear music on hold.</t>
  </si>
  <si>
    <t>Conference incoming calls</t>
  </si>
  <si>
    <t>Ability to conference an inbound call received on the second line to an established conference call on the primary line.</t>
  </si>
  <si>
    <t>Split Conference Call</t>
  </si>
  <si>
    <t>Ability to split a conference call to multiple buttons to allow for private consultation, dropping a party, or muting a party.  Feature must be easy to use and reliable, with excellent visual cues from the telephone.</t>
  </si>
  <si>
    <t>Assisted Conference Calls</t>
  </si>
  <si>
    <t>Receptionist or assistant creates a conference call for an employee and then drops out.  However, the conference call remains as long as there is an internal extension on the call.</t>
  </si>
  <si>
    <t xml:space="preserve">Meet me confernece </t>
  </si>
  <si>
    <t>Provides callers with a DID number that rings into a conference circuit where each new call gets automatically added.  This type of system does not allow for pass codes or reservations, so is typically not used for confidential meetings.</t>
  </si>
  <si>
    <t>Dial-in Conference bridge</t>
  </si>
  <si>
    <t>Provides similar functionality to a hosted conference service with the ability to schedule meetings, send invitations, restrict access by passcode, etc.</t>
  </si>
  <si>
    <t>$10-30K or more</t>
  </si>
  <si>
    <t>Busy Lamp Fields on Operator Console</t>
  </si>
  <si>
    <t>Can tell an extension’s state without having to dial that extension or put a caller on hold.  Should have separately identifiable symbols for busy and idle</t>
  </si>
  <si>
    <t>Attendant Queue</t>
  </si>
  <si>
    <t>Calls should be presented to all available "Operators" simultaneously/sequentially and play apology messages for long waits. Basic reports should be available to show occupancy and call distribution.</t>
  </si>
  <si>
    <t>Centralized Attendant Service</t>
  </si>
  <si>
    <t>Call status information is passed through the network so that the receptionist at any location can cover for a different location and see the remote user's Busy Lamp Field for call handling purposes.  They should be able to handle calls to remote telephones the same they would to telephones at their physical location.</t>
  </si>
  <si>
    <t>1 Step Transfer to Voice Mail</t>
  </si>
  <si>
    <t>Ability to transfer a call directly to voicemail without ringing a user's telephone by pressing 1 or 2 buttons and the person's extension.  Person transferring the call should not have to wait for prompts to play.</t>
  </si>
  <si>
    <t>Pick-up Groups</t>
  </si>
  <si>
    <t>Ability to answer a call ringing on any of a group of phones by simply pressing a button.  Minimum of 10 groups required.</t>
  </si>
  <si>
    <t>Directed Call Pickup</t>
  </si>
  <si>
    <t>Answer calls to a ringing phone by entering a feature code and the extension number ringing</t>
  </si>
  <si>
    <t>Hunt Groups</t>
  </si>
  <si>
    <t>Have a call ring through a number of phones either sequentially, or round robin.  Call typically does not follow the phone's B/NA forwarding.</t>
  </si>
  <si>
    <t>Simultaneous Ring Groups</t>
  </si>
  <si>
    <t>A call will ring multiple phones simultaneously.  The first phone to answer the call will stop ringing at the rest of the phones.</t>
  </si>
  <si>
    <t>Do Not Disturb</t>
  </si>
  <si>
    <t>Immediately forwards any call that is ringing a phone and prevents future calls from ringing the phone.  Calls follow busy or DND forwarding path.</t>
  </si>
  <si>
    <t>Do Not Ring</t>
  </si>
  <si>
    <t>Turns off the ringer on a phone, but still presents the call at the phone and allows the user (or an assistant) to pick up the call before it forwards to voicemail.</t>
  </si>
  <si>
    <t>Bridged Line Appearance</t>
  </si>
  <si>
    <t>Assistant has a button for each of the monitored phones' line buttons.  A call exists on the same button on all bridged line appearances and can be answered, retrieved from hold, or bridged into by simply pressing that button.  Typically, requires 1 button per monitored appearance of an extension.</t>
  </si>
  <si>
    <t>Intercom (Boss/Secretary)</t>
  </si>
  <si>
    <t>Pressing the button buzzes the other party with a special ring tone and the call will not follow coverage or forwarding.</t>
  </si>
  <si>
    <t>Intercom Auto-Answer</t>
  </si>
  <si>
    <t>When the Intercom feature is used the phone receiving the intercom can be programmed to automatically answer on speakerphone.</t>
  </si>
  <si>
    <t>Priority ring</t>
  </si>
  <si>
    <t>Allows a person to send a ringing tone or interrupt a call, even when the called phone is busy or in DND.  Typically restricted by class of service.</t>
  </si>
  <si>
    <t>EFI/RFI shielded telephones</t>
  </si>
  <si>
    <t>Phones will not make noise or static when a Blackberry or smartphone is placed next to it.</t>
  </si>
  <si>
    <t>Multiple Message Waiting keys</t>
  </si>
  <si>
    <t>System allows programming of more than 1 message waiting light so that assistants can have an appearance of their executive's message waiting light, in addition to their own.</t>
  </si>
  <si>
    <t>Paging through Telephones</t>
  </si>
  <si>
    <t>Ability to page through the telephone's speaker instead of overhead paging systems.  Create sub-groups of extensions that can be paged.</t>
  </si>
  <si>
    <t>Backspace</t>
  </si>
  <si>
    <t>Allows user to backspace to correct a phone number when they make a mistake in dialing a phone number or account number</t>
  </si>
  <si>
    <t>Time Display</t>
  </si>
  <si>
    <t>Time is always displayed on telephones when idle.</t>
  </si>
  <si>
    <t>Call Timer</t>
  </si>
  <si>
    <t>Call duration automatically displays while on phone calls, should also log to any call logs.</t>
  </si>
  <si>
    <t>G3 Fax Machines</t>
  </si>
  <si>
    <t>Fax machines connected to an analog port off the phone system will be able to transmit at 9600-14400 bit/s</t>
  </si>
  <si>
    <t>Super G3 Fax Machines</t>
  </si>
  <si>
    <t>Fax machines connected to an analog port off the phone system will be able to transmit at 28,800-33,600 bit/s</t>
  </si>
  <si>
    <t>SMDR</t>
  </si>
  <si>
    <t>Tracking and reporting of internal and external inbound/outbound calls from every extension including telephone numbers and length of calls</t>
  </si>
  <si>
    <t>Investment retention</t>
  </si>
  <si>
    <t>System and telephones must be compatible with the following existing devices without need for additional equipment</t>
  </si>
  <si>
    <t>Standard Headsets that have an amplifier connected inline between the telephone base and the handset</t>
  </si>
  <si>
    <t>Telephones have a built in amplifier that will accommodate existing wired headsets with a new quick disocnnect cord that plugs into a separate headset jack</t>
  </si>
  <si>
    <t>Analog Polycom speakerphones connected to the telephone system must have the ability to hold, transfer, and conference a call by dialing simple feature codes</t>
  </si>
  <si>
    <t>Voice Mail</t>
  </si>
  <si>
    <t>Holiday Greetings</t>
  </si>
  <si>
    <t xml:space="preserve">The voicemail should provide an automated attendant that can look up holidays in a customer provided database (or entered into the voicemail application a year in advance) and change system greetings and AA options based on that lookup automatically.  </t>
  </si>
  <si>
    <t>Greeting Record</t>
  </si>
  <si>
    <t>System should allow any user that has the correct passcode to record AA greetings from their desk.</t>
  </si>
  <si>
    <t>Greeting Upload</t>
  </si>
  <si>
    <t xml:space="preserve">The voicemail system should allow the system administrator, or designated users, to upload .wav files to the voicemail in order to change greetings.  </t>
  </si>
  <si>
    <t>Return phone call</t>
  </si>
  <si>
    <t>User can have the telephone system generate a call to someone who has left a voicemail message by calling their captured Caller ID</t>
  </si>
  <si>
    <t>Emulate other vendors</t>
  </si>
  <si>
    <t>Ability to emulate the Telephone User Interface of other popular voicemail systems (Octel (preferred), Intuity, Audix, Meridian Mail, Centigram (current), Phone Mail etc.)</t>
  </si>
  <si>
    <t>Length/Number of messages</t>
  </si>
  <si>
    <t>Allows for unlimited message length, unlimited number of messages to certain classes of service</t>
  </si>
  <si>
    <t>No auto-deletion of messages</t>
  </si>
  <si>
    <t>System should never automatically delete a message based on retention time, mailbox storage or any other reason</t>
  </si>
  <si>
    <t>State specific greetings</t>
  </si>
  <si>
    <t>Callers hear a different greeting when they reach a person's voicemail based on the state of the phone (busy, no answer) or the type of caller (internal/external)</t>
  </si>
  <si>
    <t>Alternate greeting</t>
  </si>
  <si>
    <t>Temporary greeting that can override the regular greeting.  Activation does not erase regular greeting.  De-activation does not erase temporary greeting.</t>
  </si>
  <si>
    <t>Vacation/Extended Absence greeting</t>
  </si>
  <si>
    <t>Temporary greeting that can override the regular greeting.  Does not allow caller to skip the greeting, so that they will hear that the user is out of the office.</t>
  </si>
  <si>
    <t>Erase a sent message</t>
  </si>
  <si>
    <t>Erase unheard message that was sent from your mailbox to another mailbox.</t>
  </si>
  <si>
    <t>Message Undelete</t>
  </si>
  <si>
    <t>Retrieve a message that was accidentally erased while still in the same VM session.</t>
  </si>
  <si>
    <t>Retrieve deleted message</t>
  </si>
  <si>
    <t>Retrieve a message that was deleted during a previous session, must be available for at least the remainder of the day.</t>
  </si>
  <si>
    <t>Ease of Use</t>
  </si>
  <si>
    <t>You should be able to play, delete, save and skip a message by pressing only 1 button while listening to the message.</t>
  </si>
  <si>
    <t>Skip Message or Queue</t>
  </si>
  <si>
    <t>Be able to access the saved message queue without listening to new messages; be able to listen to the next message wihout saving/deleting the current message.</t>
  </si>
  <si>
    <t>Message Waiting Counter</t>
  </si>
  <si>
    <t>Ability to see how many new voicemail messages are in your mailbox from the telephone display.</t>
  </si>
  <si>
    <t>Rare</t>
  </si>
  <si>
    <t>VM Interrupt</t>
  </si>
  <si>
    <t>Some legacy voicemail systems allow a user to screen (listen to) a caller leaving a message in their voicemail and interupt by answering the call, is this feature available?</t>
  </si>
  <si>
    <t>Playback control, Dictation support</t>
  </si>
  <si>
    <t>You can pause, skip back, skip forward, go to beginning, slow down, speed up, increase or decrease volume by pressing a maximum of 1 or 2 buttons while listening to a message</t>
  </si>
  <si>
    <t>Dial ahead</t>
  </si>
  <si>
    <t>Ability to dial a voicemail option without having to wait for the prompt to finish</t>
  </si>
  <si>
    <t>Speed Control</t>
  </si>
  <si>
    <t>System provides user-adjustable playback speed control (with full pitch preservation)</t>
  </si>
  <si>
    <t>Turn off Message Envelope</t>
  </si>
  <si>
    <t>System should be able to turn on or off the automatic time/date/caller ID stamp that accompanies every message.  User should have the ability to manually access message envelope (time, date, and caller ID) when required.</t>
  </si>
  <si>
    <t>Message Envelope by Extension</t>
  </si>
  <si>
    <t>System administrator can customize whether the message envelope plays by extension or CoS and it is not a system wide setting.</t>
  </si>
  <si>
    <t>Internal Directory</t>
  </si>
  <si>
    <t>Certain users do not appear in the external facing company directory and dial by name, however they do appear in the interal facing VM directory for Internal users to dial by name to forward, reply or create a new message.</t>
  </si>
  <si>
    <t>Forward/Reply a Message quickly</t>
  </si>
  <si>
    <t>User should be able to forward or reply to a message without having to save or delete it first</t>
  </si>
  <si>
    <t>Forward or create message to multiple people</t>
  </si>
  <si>
    <t>User should be able to send messages to multiple individuals without having to re-initiate the forward or re-record the introduction to the message.</t>
  </si>
  <si>
    <t>Voice mail privacy</t>
  </si>
  <si>
    <t>Ability to mark a message as private and prevent recipient from forwarding it through the TUI or through Unified Messaging</t>
  </si>
  <si>
    <t>System Distribution List</t>
  </si>
  <si>
    <t>Ability to send a mass voicemail to all mailboxes on the system, by sending the message to a single distribution extension</t>
  </si>
  <si>
    <t>Quick Message</t>
  </si>
  <si>
    <t>Ability to leave a message for a user without having to either log into your mailbox or ring the person's phone and then wait for the call to forward to voicemail.  Your extension number should pass to the voicemail so that the person receiving the message would still be able to "reply" to your message automatically.</t>
  </si>
  <si>
    <t>VM Reporting</t>
  </si>
  <si>
    <t>Ability to report on mailbox and port usage, utilization, inactivity and menu selection choices</t>
  </si>
  <si>
    <t>Advanced VM:</t>
  </si>
  <si>
    <t>Callout notification</t>
  </si>
  <si>
    <t>Voicemail calls you when you have a message and allows you to log on and retrieve message</t>
  </si>
  <si>
    <t>Pager notification</t>
  </si>
  <si>
    <t>Voicemail calls a pager and notifies you when you have a voicemail</t>
  </si>
  <si>
    <t>Email notification</t>
  </si>
  <si>
    <t>Voicemail sends an email when you have a voicemail, but the voicemail itself is not attached</t>
  </si>
  <si>
    <t>Unified Messaging</t>
  </si>
  <si>
    <t>Receive voicemails as emails with .wav or mp3 attachment in Outlook.  Voicemails are stored in Exchange.  Playing and deleting messages from the phone or the desktop client marks the message as read or deleted in both locations.</t>
  </si>
  <si>
    <t>Acceptable</t>
  </si>
  <si>
    <t>Dual Store Integrated Messaging</t>
  </si>
  <si>
    <t>Voicemail messages remain on the voicemail server, however there is a "placeholder" in Exchange that allows for 2 way synchronization and a single inbox.  Often accomplished through MAPI.</t>
  </si>
  <si>
    <t>Preferred</t>
  </si>
  <si>
    <t>Integrated IMAP Messaging</t>
  </si>
  <si>
    <t>Voicemail messages are stored on the voicemail server and are integrated into Exchange or Outlook in a seperate IMAP inbox  Playing and deleting messages from the phone or the desktop client marks the message as read or deleted in both locations.  Typically, this does not allow for SmartPhone viewing of messages.</t>
  </si>
  <si>
    <t>Secure Desktop Messaging</t>
  </si>
  <si>
    <t>Voicemail messages are stored on the voicemail server and are viewable in the desktop email client.  However, the actual voicemail attachment is not transferred to Exchange or Outlook and streams to the desktop directly, thereby not creating a copy of the message that might create issues for E-Discovery.</t>
  </si>
  <si>
    <t>VM playback and deletion from Smartphone</t>
  </si>
  <si>
    <t>Voicemail messages synchronize to the users' "Smartphone" (Blackberry, iPhone, Droid, etc.)  Users can listen to messages over the smartphone.  If user deletes the message on the smartphone the message is also deleted in the VM application.</t>
  </si>
  <si>
    <t>Attach voicemail to email</t>
  </si>
  <si>
    <t>Forward voicemails to people outside of the system through email.  Voicemail is converted to a .wav or mp3 file.</t>
  </si>
  <si>
    <t>Personal folders</t>
  </si>
  <si>
    <t>Ability to archive and save voice messages to personal folders in Outlook through drag and drop.</t>
  </si>
  <si>
    <t>Telephone playback</t>
  </si>
  <si>
    <t>Ability to use your telephone as the playback medium instead of the multimedia PC with Unified Messaging.</t>
  </si>
  <si>
    <t>Voicemail transcription</t>
  </si>
  <si>
    <t>UM system performs speech recognition on a voicemail and includes the transcript in the email message it sends into Exchange for UM.</t>
  </si>
  <si>
    <t>Rare or expensive</t>
  </si>
  <si>
    <t>Text to speech</t>
  </si>
  <si>
    <t>Text to speech dictation of emails by the voicemail for telephone access while out of the office (driving).</t>
  </si>
  <si>
    <t>$10-15K /4 ports</t>
  </si>
  <si>
    <t>TTS Voice response to email</t>
  </si>
  <si>
    <t>Respond to emails with a voicemail that is attached as a WAV file while using the telephone interface (i.e. Driving/out of the office)</t>
  </si>
  <si>
    <t>Voice Control</t>
  </si>
  <si>
    <t>Voice Control of Voice Mail functions.  For example "Play" “Rewind” “Delete” to allow hands free use while driving.</t>
  </si>
  <si>
    <t>A few provide</t>
  </si>
  <si>
    <t xml:space="preserve">Distribution List link </t>
  </si>
  <si>
    <t>System allows use of Exchange, Active Directory, or similar Network based distribution lists when addressing voicemail messages from the Telephone User Interface</t>
  </si>
  <si>
    <t>Fax Mail</t>
  </si>
  <si>
    <t>Receive fax directly in user’s Outlook box as a .tiff or .pdf</t>
  </si>
  <si>
    <t>Fax Print Driver</t>
  </si>
  <si>
    <t>Installs a print driver that allows outbound faxing from any application.</t>
  </si>
  <si>
    <t>In/Out with greeting</t>
  </si>
  <si>
    <t>Ability to have the voicemail automatically play an out of office greeting based on "Out" state on your telephone without having to manually change the greeting in voicemail.</t>
  </si>
  <si>
    <t>Unified Communication, CTI, Presence</t>
  </si>
  <si>
    <t>Microsoft Exchange VM</t>
  </si>
  <si>
    <t>The proposed system will integrate to, is certified with, and supported by the manufacturer when integrated with Exchange UM as the voicemail for the system.</t>
  </si>
  <si>
    <t>Microsoft Office Communicator (MOC) Client Integration</t>
  </si>
  <si>
    <t>Ability for Telephone System to federate with LCS/OCS/Lync to allow for full presence propagation to MOC clients.  Phone status (busy, on hook, forwarded) should be shown in the MOC window.  For instance, you can see that someone on your buddy list is on the phone, and you can choose to send them an IM instead.</t>
  </si>
  <si>
    <t>Future possibility</t>
  </si>
  <si>
    <t>Unified Communication Client Application</t>
  </si>
  <si>
    <t>Telephone system has its own UC client where users can view the "presence" state of other users across various access methods (Exchange meeting status, phone state, IM state).  Client should allow users to click icons to initiate a phone call, IM or email.  System should also for the creation of buddy lists or workgroups.</t>
  </si>
  <si>
    <t>Option</t>
  </si>
  <si>
    <t>Instant Messaging Application</t>
  </si>
  <si>
    <t>Phone system has its own internal, secure Instant Messaging application that interacts with the UC client above</t>
  </si>
  <si>
    <t>Instant Messaging Integration</t>
  </si>
  <si>
    <r>
      <t xml:space="preserve">Ability for Telephone System to interact with </t>
    </r>
    <r>
      <rPr>
        <b/>
        <i/>
        <sz val="10"/>
        <rFont val="Calibri"/>
        <family val="2"/>
      </rPr>
      <t xml:space="preserve">3rd party non Microsoft Instant Messaging Clients </t>
    </r>
    <r>
      <rPr>
        <sz val="10"/>
        <rFont val="Calibri"/>
        <family val="2"/>
      </rPr>
      <t>(IBM, Jabber, etc.) and "federate" phone status as a presence state in the IM client</t>
    </r>
  </si>
  <si>
    <t>Multimedia Collaboration Suite</t>
  </si>
  <si>
    <t>Allows user to add Collaboration choices into a voice call.  Call is started as a phone call, then video is added, screen sharing provided, shared applications opened, whiteboard accessed.  Similar to WebEx or LiveMeeting.</t>
  </si>
  <si>
    <t>Email notification to conference participants</t>
  </si>
  <si>
    <t>Conference bridge integrates with Outlook to allow for reservations, and meeting invitation to outside users.</t>
  </si>
  <si>
    <t>Standards based desktop videoconference</t>
  </si>
  <si>
    <t>UC desktop videoconference uses an industry standard (SIP, H.323, H.264) to allow desktop to desktop videoconference with others outside of the company</t>
  </si>
  <si>
    <t>Click to videoconference</t>
  </si>
  <si>
    <t>Phone system's UC client allows a user to click a button to initiate a desktop to desktop videoconference to any internal user that has a camera.</t>
  </si>
  <si>
    <t>Multiparty desktop videoconference</t>
  </si>
  <si>
    <t>Phone system's UC client allows up to 4 users to engage in a "split screen" desktop videoconference</t>
  </si>
  <si>
    <t>Integration with legacy videoconferencing</t>
  </si>
  <si>
    <t>UC videoconferencing solution allows for Codec conversion to allow for desktop to room-based videoconferences</t>
  </si>
  <si>
    <t>Video MCU</t>
  </si>
  <si>
    <t>UC system provides a Multiparty Conference bridge Unit that allows multiple streams to engage in a split-screen or full-screen video conference with up to 4 total users per bridge.  MCU should provide for full Codec conversion between legacy SD video, desktop video, and HD video.</t>
  </si>
  <si>
    <t>$60-100K</t>
  </si>
  <si>
    <t>TelePresence</t>
  </si>
  <si>
    <t>High Definition videoconference solution that provides users with the feeling that they are all in the same conference room.  Usually also allows for document sharing and collaboration.</t>
  </si>
  <si>
    <t>$80-100K per room</t>
  </si>
  <si>
    <t>Outlook Schedule Integration</t>
  </si>
  <si>
    <t>Phone system and voicemail interface with Outlook Calendar, shows status in telephony applications, and plays different voicemail greetings based on Outlook status</t>
  </si>
  <si>
    <t>Voice Control of Outlook</t>
  </si>
  <si>
    <t>User can dial into the phone system and create appointments, access contact lists, manage their emails, etc. by speaking prompts instead of pressing buttons.</t>
  </si>
  <si>
    <t>$30K if available</t>
  </si>
  <si>
    <t>Press 1 to reach my cell phone:</t>
  </si>
  <si>
    <t>In your voicemail you are able to have a caller press a button to reach your cell phone, or 0 for the operator.  If call is unanswered on your cell phone, the call is pulled back into your voice mailbox.</t>
  </si>
  <si>
    <t>Find me, Follow me</t>
  </si>
  <si>
    <t>Users have the ability to program the system with a set of rules by day of week, time of day or mode.  System will attempt to locate them at different phone numbers and pull the call back to voicemail if unanswered.</t>
  </si>
  <si>
    <t>$20-50K</t>
  </si>
  <si>
    <t>Extend to Cell Phone</t>
  </si>
  <si>
    <t>Calls ring to desk phone and cell phone simultaneously, if answered on the cell phone, you can move the call to your desk phone by simply pressing a button on your desk phone, and vice versa</t>
  </si>
  <si>
    <t>$5K + $100/user</t>
  </si>
  <si>
    <t>Caller ID pass-through</t>
  </si>
  <si>
    <t>If a call is extended to an outside number by either of the mobility features above, system should pass through the Caller ID of the caller instead of the caller ID of the phone system.</t>
  </si>
  <si>
    <t>Hot-Desking / Hotelling</t>
  </si>
  <si>
    <t>Ability to use someone else's phone and enter a code to convert that phone to be your extension.  It then becomes your phone for calls, button layout, message waiting lights, and Busy Lamp Field status at operator.  Calls to the phone that you took over would simply forward to VM without ringing the phone.</t>
  </si>
  <si>
    <t>Include for 100 employees</t>
  </si>
  <si>
    <t>Hot-Desking reversion</t>
  </si>
  <si>
    <t>After a user logs out of a hot-desking session the "temporarily used" phone reverts to the original extension programmed for that phone.</t>
  </si>
  <si>
    <t>WiFi</t>
  </si>
  <si>
    <t>System supports wireless 802.11 telephones that can move between access points and allow roaming within the building</t>
  </si>
  <si>
    <t>SoftPhone Client</t>
  </si>
  <si>
    <t>Telephony software application that be loaded on Smartphones (iPhone, Droid, Blackberry, Windows Mobile, Symbian) or PDA devices to allow VoIP call control over WiFi or 3G</t>
  </si>
  <si>
    <t>Option for 10 licenses</t>
  </si>
  <si>
    <t>On Demand Call Recording</t>
  </si>
  <si>
    <t>Employee has the ability to record their conversation by pressing a button.  System should provide option of playing a "recording" announcement of intermittent beeps to notify the recorded party.</t>
  </si>
  <si>
    <t>Click to Dial</t>
  </si>
  <si>
    <t>Ability to dial a phone number from the email client which is completed on the user's desktop telephone</t>
  </si>
  <si>
    <t>$10-20K</t>
  </si>
  <si>
    <t>Smart tag dialing</t>
  </si>
  <si>
    <t>Ability to dial a phone number from the drop down menu provided by Microsoft Office Smart Tags, which is completed on the user's desktop telephone</t>
  </si>
  <si>
    <t>Click to Dial from Web</t>
  </si>
  <si>
    <t>Ability to highlight a phone number on an internet browser and have the call dialed by the phone system</t>
  </si>
  <si>
    <t>Reverse Caller ID Name Lookup to phone</t>
  </si>
  <si>
    <t>CLID number is matched against Active Directory, Exchange Global Address Book, and Outlook Personal Address Book.  If there is a match, the name is displayed on the user's phone</t>
  </si>
  <si>
    <t>Outlook screen pop</t>
  </si>
  <si>
    <t>Ability to bring up a contact's card in Outlook based on caller ID received from the phone system.</t>
  </si>
  <si>
    <t>TAPI Compliant</t>
  </si>
  <si>
    <t>CTI integration with TAPI compliant 3rd party application for screen pops and  computer based dialing.</t>
  </si>
  <si>
    <t>CRM integration</t>
  </si>
  <si>
    <t>Custom Computer Telephone Integration</t>
  </si>
  <si>
    <t>Ability for manufacturer/vendor provided middleware to provide a custom screen pop into a 3rd party application or CRM where TAPI is not supported, but an API, DDE, ODBC or typing emulation can be supported.</t>
  </si>
  <si>
    <t>CRM system TBD</t>
  </si>
  <si>
    <t>ACD</t>
  </si>
  <si>
    <t>Routing Parameters</t>
  </si>
  <si>
    <t>Will your system allow for call routing distribution based on the following variables:</t>
  </si>
  <si>
    <t>Longest idle agent</t>
  </si>
  <si>
    <t>Skills based routing - define multiple skills per agent with proficiency ratings for each skill</t>
  </si>
  <si>
    <t>$20-40K</t>
  </si>
  <si>
    <t>Perform ACD routing decisions based on Caller ID or ANI, including wildcards.  For instance, calls that originate on the east coast are answered in New York and the west coast are answered in San Francisco.</t>
  </si>
  <si>
    <t>Call priority – assign different priorities to different types of calls, but present them to the same groups (Gold, Silver, etc.)</t>
  </si>
  <si>
    <t>Upgrade a call's priority based on the time in queue</t>
  </si>
  <si>
    <t>Call overflow to a second group with look ahead so that call does not leave the first group until there is an agent available in second group</t>
  </si>
  <si>
    <t>Proactive call overflow - ACD is able to determine that the overflow timer will  be exceeded and call is overflowed immediately instead of waiting for the timer to elapse</t>
  </si>
  <si>
    <t>Routing based on # of calls waiting in a queue (instead of time waiting)</t>
  </si>
  <si>
    <t>Provide the caller the option to leave a message which retains the caller's place in queue and is automatically played to an agent when it is the next call in queue.</t>
  </si>
  <si>
    <t>High end feature</t>
  </si>
  <si>
    <t>Provide the caller with the option to enter a call back number which the system then queues and delivers to the next available agent.  Timed callback requests will also satisfy this requirement.</t>
  </si>
  <si>
    <t>Agents in multiple groups</t>
  </si>
  <si>
    <t>Agent should be able to log into multiple groups using a single agent profile and license.</t>
  </si>
  <si>
    <t>Reserved Agent</t>
  </si>
  <si>
    <t>Ability to reserve an agent for a specific skill so that they don't take calls for other skills until they are the last available agent for the other skill (often used with language skills).</t>
  </si>
  <si>
    <t>Callback Personal Queue</t>
  </si>
  <si>
    <t>Agent has a callback number that a caller can use to reach the agent without ringing the larger ACD group.  The call should still be treated as an ACD call for reporting and recording.</t>
  </si>
  <si>
    <t>Queue Status on Phone</t>
  </si>
  <si>
    <t>Agent should be able to view Queue status on the display of their telephone or though a button that shows: Queue Status.  # of calls in queue, longest waiting call and number of agents logged in.</t>
  </si>
  <si>
    <t>Agent PC Dashboard</t>
  </si>
  <si>
    <t>Agent should be able to view statistics including # of calls waiting, time of longest call waiting, and service level, in addition to statistics for themselves.  This is normally presented on the PC of the agent.  Supervisors should see statistics for all agents and groups they are responsible for.</t>
  </si>
  <si>
    <t>Agent state reason codes</t>
  </si>
  <si>
    <t>Requires an agent to enter a reason code when logging in/out and making themselves available/unavailable.</t>
  </si>
  <si>
    <t>Wrap up codes</t>
  </si>
  <si>
    <t>Agents can enter a call classification code that will appear in ACD reports</t>
  </si>
  <si>
    <t>ACD MoH</t>
  </si>
  <si>
    <t>System should play a different Music on Hold for each ACD group while callers are in queue or when callers are put on hold.  Allows for "advertising on hold" specific to each ACD queue.</t>
  </si>
  <si>
    <t xml:space="preserve">x </t>
  </si>
  <si>
    <t>On Demand ACD recording</t>
  </si>
  <si>
    <t xml:space="preserve">Agent should be able to press a button to record their call </t>
  </si>
  <si>
    <t>Option for 30 agents</t>
  </si>
  <si>
    <t>Automatic ACD Call Recording</t>
  </si>
  <si>
    <t>System automatically records all ACD agent calls.  Should have the ability to play a "your call may be recorded" warning or occasionaly beeps to conform with privacy laws.</t>
  </si>
  <si>
    <t>Advanced Call Recording</t>
  </si>
  <si>
    <t>System automatically records all calls, a percentage of total calls, or a percentage of individual agents' calls for quality assurance and monitoring</t>
  </si>
  <si>
    <t>Multimedia Call Recording</t>
  </si>
  <si>
    <t>System should capture agent PC screens while recording the call.</t>
  </si>
  <si>
    <t>Dynamic programming</t>
  </si>
  <si>
    <t>Supervisor can make changes to call routing or agent skills and have those changes take place immediately without having to close the queue or log out the agent</t>
  </si>
  <si>
    <t>Monitoring of Agents</t>
  </si>
  <si>
    <t>Can supervisor silently monitor an agent through multiple calls without having to log on to the agent after each call?</t>
  </si>
  <si>
    <t>Supervisor barge-in</t>
  </si>
  <si>
    <t>While silently monitoring a call, supervisor can choose to enter the call so that they can speak directly with agent and outside caller.</t>
  </si>
  <si>
    <t>Agent coaching</t>
  </si>
  <si>
    <t>When silently monitoring a call, can supervisor speak to the agent to provide clarification or coaching without the outside caller hearing the supervisor?</t>
  </si>
  <si>
    <t>Supervisor Assistance</t>
  </si>
  <si>
    <t>Agent can signal their supervisor (or a group of supervisors) that they need assistance on a call.</t>
  </si>
  <si>
    <t>Supervisor control of agent state</t>
  </si>
  <si>
    <t>Supervisor should be able to log-in/out, and make available/unavailable an agent from the supervisor application or telephone.</t>
  </si>
  <si>
    <t>Alarm thresholds</t>
  </si>
  <si>
    <t>Supervisor real-time monitoring should allow for customizable alarm thresholds so that the system will automatically notify the supervisor even if the application is minimized.  This should include color changes and audible alerts.</t>
  </si>
  <si>
    <t>Expected Wait Time</t>
  </si>
  <si>
    <t>Will the system announce the expected wait time based on a dynamic calculation of the number of calls waiting, the number of agents logged on and the Average Speed to Answer?</t>
  </si>
  <si>
    <t>$10K</t>
  </si>
  <si>
    <t>ACD Reports</t>
  </si>
  <si>
    <t>Track all calls</t>
  </si>
  <si>
    <t>Export reports</t>
  </si>
  <si>
    <t>Reporting system has the ability to export reports in Excel and other formats.</t>
  </si>
  <si>
    <t>Comparative reporting</t>
  </si>
  <si>
    <t>Native report that will allow supervisors to compare call statistics between different time periods (last month versus the same period 1 year ago)?</t>
  </si>
  <si>
    <t>Consolidated ACD reporing or Business Analytics</t>
  </si>
  <si>
    <t>Consolidated ACD reporting system that will pull information from the ACD system, the phone system, the voicemail, from 3rd party open standards databases, and from future CRM systems.</t>
  </si>
  <si>
    <t>Open ACD Reporting Database</t>
  </si>
  <si>
    <t xml:space="preserve">ACD reporting system exposes the underlying database (ODBC, SQL, etc.) to allow for custom reports to be written in Crystal Reports (or similar program) that allows comparison between ACD, financial system, CRM, etc.  </t>
  </si>
  <si>
    <t>Automatic reporting</t>
  </si>
  <si>
    <t>Will the system automatically generate, save, and print reports based on a schedule that can be pre-determined by supervisors.</t>
  </si>
  <si>
    <t>Automatic email of reports</t>
  </si>
  <si>
    <t>Will system automatically generate and email reports based on a schedule</t>
  </si>
  <si>
    <t>ACD Agent CTI Screen Pop</t>
  </si>
  <si>
    <t>ACD system performs a database lookup based on customer entered account number or telephone number and then presents retrieved information to agent upon call delivery.</t>
  </si>
  <si>
    <t>Option with AS400</t>
  </si>
  <si>
    <t>Custom, high cost</t>
  </si>
  <si>
    <t>Routing based on database lookup</t>
  </si>
  <si>
    <t>ACD should look up customer provided account number in CRM database, and then route the call based on the information found - for example type of account (premium, standard), account status (collections), or dedicated/preferred agent for follow up questions.</t>
  </si>
  <si>
    <t>Workforce Management</t>
  </si>
  <si>
    <t>ACD application that allows for scheduling of ACD agents and forecasting of staffing requirements.</t>
  </si>
  <si>
    <t>WFM Schedule Adherence</t>
  </si>
  <si>
    <t>Additional module to Workfore Management software that tracks actual login and logout of agents and generates exception reports.</t>
  </si>
  <si>
    <t>Management:</t>
  </si>
  <si>
    <t>Time/Date</t>
  </si>
  <si>
    <t>System automatically adjusts for Daylight savings time and leap years</t>
  </si>
  <si>
    <t>Moves</t>
  </si>
  <si>
    <t>Internal moves can be handled simply by having user unplug their phone at one location and plug it in at another</t>
  </si>
  <si>
    <t>Tenanting</t>
  </si>
  <si>
    <t>Sub-tenants should only have access to their own lines for inbound and outbound calls, and be able to be partitioned in calling patterns</t>
  </si>
  <si>
    <t>Change log</t>
  </si>
  <si>
    <t>System administration application should maintain a log of programming changes and the user ID that performed the change</t>
  </si>
  <si>
    <t>System Administration</t>
  </si>
  <si>
    <t>System should be easy enough to maintain and program that a formal certification class is not required</t>
  </si>
  <si>
    <t>Self-Maintain</t>
  </si>
  <si>
    <t>IT should be able to maintain the system themselves with several spare telephones and a minimal crash kit without having to buy annual maintenance contracts.</t>
  </si>
  <si>
    <t>Traffic Reports</t>
  </si>
  <si>
    <t>System should provide traffic reports for the main number, the operator position and trunk groups (which may be less than a full PRI, or span multiple PRI) to allow analysis of traffic to determine if more/less resources are required.  An all lines busy report, peak busy hour report, and utilization/traffic report by hour/day should also be included.</t>
  </si>
  <si>
    <t>Directory Integration</t>
  </si>
  <si>
    <t>Phone system and voicemail will automatically retrieve regular updates from LDAP directory server (usually Active Directory) for changed names, extension number, hires, fires, etc.  Manual import is not considered compliant.</t>
  </si>
  <si>
    <t>Manual AD Synch</t>
  </si>
  <si>
    <t>Phone system and voicemail do not automatically retrieve updates from AD, however administrator can perform a manual update from AD for changed and new users.</t>
  </si>
  <si>
    <t>1 Year Warranty</t>
  </si>
  <si>
    <t>All hardware, software, and installation labor provided by the vendor or manufacturer should be covered by a 1 year parts and labor replacement warranty at the "turnkey price" provided by vendor</t>
  </si>
  <si>
    <t>8 x 5 x NBD Coverage</t>
  </si>
  <si>
    <t xml:space="preserve">Trouble tickets can be opened, and service provider will work, 8 hours a day, 5 days a week.  Response time for onsite repair with replacement hardware is Next Business Day. </t>
  </si>
  <si>
    <t>24 x 7 x 4 Coverage</t>
  </si>
  <si>
    <t xml:space="preserve">Trouble tickets can be opened, and service provider will work, 24 hours a day, 7 days a week.  Response time for onsite repair with replacement hardware is 4 hours. </t>
  </si>
  <si>
    <t>+10-30% per year</t>
  </si>
  <si>
    <t>Remote Monitoring and polling</t>
  </si>
  <si>
    <t>Vendor or manufacturer monitors the system and provides pre-emptive problem resolution and escalation.</t>
  </si>
  <si>
    <t>+10-20% per year</t>
  </si>
  <si>
    <t>Alarm Notification</t>
  </si>
  <si>
    <t>System is able to send emails, dial pagers or make phone calls on major alarms</t>
  </si>
  <si>
    <t>Alarm Integration with Network Monitoring</t>
  </si>
  <si>
    <t>System is able to set SNMP traps on a major alarm, as well as responding to SNMP polling from a Network monitoring software</t>
  </si>
  <si>
    <t>19" Rack Mountable</t>
  </si>
  <si>
    <t>Prefer that all equipment supplied by vendor be installed into 19" computer racks with appropriate bracing and power, including native rack mounted UPS and servers (not mounted on trays).</t>
  </si>
  <si>
    <t>Maximum Score Possible</t>
  </si>
  <si>
    <t>Explanation of Required Compliance:</t>
  </si>
  <si>
    <t>Required - Must have now - we are unlikely to buy a system that does not have this functionality</t>
  </si>
  <si>
    <t>Should Have but Optional - Would be nice to have - depending on the cost we will probably purchase this functionality.  A vendor's inability to deliver this functionality would impair their ability to meet our requirements.  However, their base price does not need to include this functionality</t>
  </si>
  <si>
    <t>Nice to Have - we like this functionality and see a long-term benefit, however cost and other considerations may prevent us from implementing at this time.  A vendor's inability to deliver this functionality would have only a small impact to their score.</t>
  </si>
  <si>
    <t>None - Will never happen - either has no useful benefit to the firm, anticipated cost outweighs the benefit, or feature is disliked.  Vendors may or may not be asked about their compliance to this feature; however their response will have no effect on their score.</t>
  </si>
  <si>
    <t>`</t>
  </si>
  <si>
    <r>
      <t xml:space="preserve">System has pre-defined reports that provide at least the following information: </t>
    </r>
    <r>
      <rPr>
        <sz val="10"/>
        <rFont val="Calibri"/>
        <family val="2"/>
      </rPr>
      <t># of calls received, # of calls answered, # of calls abandoned, average time to answer, average time to abandon, longest call waiting, % of calls over a defined service level goal, average duration of call, total # of agents, # of agents available, time agent logged in, time agent unavailable, etc.</t>
    </r>
  </si>
  <si>
    <t>Attachment E - System Requirements Summary</t>
  </si>
  <si>
    <r>
      <t>System should track inbound, outbound, internal</t>
    </r>
    <r>
      <rPr>
        <strike/>
        <sz val="10"/>
        <color indexed="10"/>
        <rFont val="Calibri"/>
        <family val="2"/>
      </rPr>
      <t xml:space="preserve"> (intercom)</t>
    </r>
    <r>
      <rPr>
        <sz val="10"/>
        <rFont val="Calibri"/>
        <family val="2"/>
      </rPr>
      <t xml:space="preserve"> and transferred ACD calls with similar reporting functionality for each type.</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</si>
</sst>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_(* #,##0_);_(* \(#,##0\);_(* &quot;-&quot;??_);_(@_)"/>
    <numFmt numFmtId="167" formatCode="_([$€-2]* #,##0.00_);_([$€-2]* \(#,##0.00\);_([$€-2]* &quot;-&quot;??_)"/>
    <numFmt numFmtId="168" formatCode="0.00_)"/>
  </numFmts>
  <fonts count="60">
    <font>
      <sz val="10"/>
      <name val="Arial"/>
      <family val="0"/>
    </font>
    <font>
      <sz val="11"/>
      <color indexed="8"/>
      <name val="Calibri"/>
      <family val="2"/>
    </font>
    <font>
      <sz val="10"/>
      <name val="Calibri"/>
      <family val="2"/>
    </font>
    <font>
      <b/>
      <sz val="10"/>
      <name val="Calibri"/>
      <family val="2"/>
    </font>
    <font>
      <u val="single"/>
      <sz val="10"/>
      <color indexed="12"/>
      <name val="Arial"/>
      <family val="2"/>
    </font>
    <font>
      <b/>
      <i/>
      <sz val="10"/>
      <name val="Calibri"/>
      <family val="2"/>
    </font>
    <font>
      <b/>
      <sz val="8"/>
      <name val="Tahoma"/>
      <family val="2"/>
    </font>
    <font>
      <sz val="8"/>
      <name val="Tahoma"/>
      <family val="2"/>
    </font>
    <font>
      <sz val="12"/>
      <name val="Times New Roman"/>
      <family val="1"/>
    </font>
    <font>
      <sz val="8"/>
      <name val="Arial"/>
      <family val="2"/>
    </font>
    <font>
      <sz val="7"/>
      <name val="Small Fonts"/>
      <family val="2"/>
    </font>
    <font>
      <b/>
      <i/>
      <sz val="16"/>
      <name val="Helv"/>
      <family val="0"/>
    </font>
    <font>
      <sz val="12"/>
      <name val="Abadi MT Condensed Extra Bold"/>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41"/>
      <name val="Calibri"/>
      <family val="2"/>
    </font>
    <font>
      <sz val="12"/>
      <name val="Calibri"/>
      <family val="2"/>
    </font>
    <font>
      <u val="single"/>
      <sz val="10"/>
      <color indexed="12"/>
      <name val="Calibri"/>
      <family val="2"/>
    </font>
    <font>
      <i/>
      <sz val="8"/>
      <name val="Calibri"/>
      <family val="2"/>
    </font>
    <font>
      <b/>
      <sz val="14"/>
      <color indexed="9"/>
      <name val="Calibri"/>
      <family val="2"/>
    </font>
    <font>
      <b/>
      <sz val="10"/>
      <color indexed="9"/>
      <name val="Calibri"/>
      <family val="2"/>
    </font>
    <font>
      <b/>
      <sz val="14"/>
      <name val="Calibri"/>
      <family val="2"/>
    </font>
    <font>
      <b/>
      <sz val="12"/>
      <name val="Calibri"/>
      <family val="2"/>
    </font>
    <font>
      <sz val="8"/>
      <name val="Calibri"/>
      <family val="2"/>
    </font>
    <font>
      <sz val="10"/>
      <color indexed="55"/>
      <name val="Calibri"/>
      <family val="2"/>
    </font>
    <font>
      <strike/>
      <sz val="10"/>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theme="0"/>
        <bgColor indexed="64"/>
      </patternFill>
    </fill>
    <fill>
      <patternFill patternType="solid">
        <fgColor indexed="49"/>
        <bgColor indexed="64"/>
      </patternFill>
    </fill>
    <fill>
      <patternFill patternType="solid">
        <fgColor theme="0" tint="-0.24997000396251678"/>
        <bgColor indexed="64"/>
      </patternFill>
    </fill>
    <fill>
      <patternFill patternType="solid">
        <fgColor indexed="42"/>
        <bgColor indexed="64"/>
      </patternFill>
    </fill>
    <fill>
      <patternFill patternType="solid">
        <fgColor indexed="15"/>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ck"/>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border>
    <border>
      <left style="medium"/>
      <right style="dashed"/>
      <top style="medium"/>
      <bottom/>
    </border>
    <border>
      <left style="dashed"/>
      <right style="dashed"/>
      <top style="medium"/>
      <bottom/>
    </border>
    <border>
      <left/>
      <right style="dashed"/>
      <top style="medium"/>
      <bottom/>
    </border>
    <border>
      <left style="thin"/>
      <right style="thin"/>
      <top/>
      <bottom/>
    </border>
    <border>
      <left style="dashed"/>
      <right/>
      <top style="medium"/>
      <bottom/>
    </border>
    <border>
      <left/>
      <right/>
      <top style="medium"/>
      <bottom/>
    </border>
    <border>
      <left style="medium"/>
      <right style="dashed"/>
      <top style="thin"/>
      <bottom style="thin"/>
    </border>
    <border>
      <left style="dashed"/>
      <right style="dashed"/>
      <top style="thin"/>
      <bottom/>
    </border>
    <border>
      <left style="dashed"/>
      <right style="dashed"/>
      <top/>
      <bottom style="thin"/>
    </border>
    <border>
      <left style="dashed"/>
      <right style="dashed"/>
      <top style="thin"/>
      <bottom style="thin"/>
    </border>
    <border>
      <left style="dashed"/>
      <right style="medium"/>
      <top style="thin"/>
      <bottom style="thin"/>
    </border>
    <border>
      <left/>
      <right style="dashed"/>
      <top style="thin"/>
      <bottom style="thin"/>
    </border>
    <border>
      <left/>
      <right style="dashed"/>
      <top/>
      <bottom style="thin"/>
    </border>
    <border>
      <left style="medium"/>
      <right style="dashed"/>
      <top/>
      <bottom style="thin"/>
    </border>
    <border>
      <left style="medium"/>
      <right style="dashed"/>
      <top style="thin"/>
      <bottom style="medium"/>
    </border>
    <border>
      <left style="dashed"/>
      <right style="dashed"/>
      <top style="thin"/>
      <bottom style="medium"/>
    </border>
    <border>
      <left style="thin"/>
      <right style="thin"/>
      <top/>
      <bottom style="medium"/>
    </border>
    <border>
      <left/>
      <right style="dashed"/>
      <top style="thin"/>
      <bottom style="medium"/>
    </border>
    <border>
      <left style="medium"/>
      <right/>
      <top/>
      <bottom/>
    </border>
    <border>
      <left style="medium"/>
      <right style="thin"/>
      <top style="thin"/>
      <bottom style="thin"/>
    </border>
    <border>
      <left style="medium"/>
      <right style="medium"/>
      <top style="medium"/>
      <bottom style="medium"/>
    </border>
    <border>
      <left style="medium"/>
      <right style="medium"/>
      <top style="thin"/>
      <bottom style="medium"/>
    </border>
    <border>
      <left style="medium"/>
      <right style="thin"/>
      <top style="thin"/>
      <bottom style="medium"/>
    </border>
    <border>
      <left style="thin"/>
      <right style="thin"/>
      <top style="thin"/>
      <bottom style="medium"/>
    </border>
    <border>
      <left style="double"/>
      <right style="dashed"/>
      <top style="thin"/>
      <bottom style="thin"/>
    </border>
    <border>
      <left style="dashed"/>
      <right/>
      <top style="thin"/>
      <bottom style="thin"/>
    </border>
    <border>
      <left style="dashed"/>
      <right style="medium"/>
      <top style="medium"/>
      <bottom/>
    </border>
    <border>
      <left/>
      <right style="medium"/>
      <top/>
      <bottom/>
    </border>
    <border>
      <left style="thin"/>
      <right style="medium"/>
      <top style="thin"/>
      <bottom style="thin"/>
    </border>
    <border>
      <left style="thin"/>
      <right style="medium"/>
      <top style="thin"/>
      <bottom style="medium"/>
    </border>
  </borders>
  <cellStyleXfs count="93">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41" fillId="0" borderId="0" applyFont="0" applyFill="0" applyBorder="0" applyAlignment="0" applyProtection="0"/>
    <xf numFmtId="41"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41" fillId="0" borderId="0" applyFont="0" applyFill="0" applyBorder="0" applyAlignment="0" applyProtection="0"/>
    <xf numFmtId="42" fontId="4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1" fillId="0" borderId="0" applyFont="0" applyFill="0" applyBorder="0" applyAlignment="0" applyProtection="0"/>
    <xf numFmtId="167"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38" fontId="9" fillId="30"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1" fillId="31" borderId="1" applyNumberFormat="0" applyAlignment="0" applyProtection="0"/>
    <xf numFmtId="10" fontId="9" fillId="32" borderId="6" applyNumberFormat="0" applyBorder="0" applyAlignment="0" applyProtection="0"/>
    <xf numFmtId="0" fontId="52" fillId="0" borderId="7" applyNumberFormat="0" applyFill="0" applyAlignment="0" applyProtection="0"/>
    <xf numFmtId="0" fontId="53" fillId="33" borderId="0" applyNumberFormat="0" applyBorder="0" applyAlignment="0" applyProtection="0"/>
    <xf numFmtId="37" fontId="10" fillId="0" borderId="0">
      <alignment/>
      <protection/>
    </xf>
    <xf numFmtId="168"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34"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 fillId="0" borderId="10">
      <alignment horizontal="left"/>
      <protection/>
    </xf>
    <xf numFmtId="0" fontId="55" fillId="0" borderId="0" applyNumberFormat="0" applyFill="0" applyBorder="0" applyAlignment="0" applyProtection="0"/>
    <xf numFmtId="0" fontId="56" fillId="0" borderId="11" applyNumberFormat="0" applyFill="0" applyAlignment="0" applyProtection="0"/>
    <xf numFmtId="0" fontId="57" fillId="0" borderId="0" applyNumberFormat="0" applyFill="0" applyBorder="0" applyAlignment="0" applyProtection="0"/>
    <xf numFmtId="0" fontId="13" fillId="0" borderId="0">
      <alignment horizontal="left"/>
      <protection/>
    </xf>
  </cellStyleXfs>
  <cellXfs count="137">
    <xf numFmtId="0" fontId="0" fillId="0" borderId="0" xfId="0" applyAlignment="1">
      <alignment/>
    </xf>
    <xf numFmtId="0" fontId="30" fillId="35" borderId="12" xfId="0" applyFont="1" applyFill="1" applyBorder="1" applyAlignment="1" applyProtection="1">
      <alignment horizontal="centerContinuous" vertical="center" wrapText="1"/>
      <protection/>
    </xf>
    <xf numFmtId="0" fontId="30" fillId="35" borderId="13" xfId="0" applyFont="1" applyFill="1" applyBorder="1" applyAlignment="1" applyProtection="1">
      <alignment horizontal="centerContinuous" vertical="center" wrapText="1"/>
      <protection/>
    </xf>
    <xf numFmtId="2" fontId="30" fillId="35" borderId="13" xfId="0" applyNumberFormat="1" applyFont="1" applyFill="1" applyBorder="1" applyAlignment="1" applyProtection="1">
      <alignment horizontal="centerContinuous" vertical="center" wrapText="1"/>
      <protection/>
    </xf>
    <xf numFmtId="2" fontId="30" fillId="35" borderId="14" xfId="0" applyNumberFormat="1" applyFont="1" applyFill="1" applyBorder="1" applyAlignment="1" applyProtection="1">
      <alignment horizontal="centerContinuous" vertical="center" wrapText="1"/>
      <protection/>
    </xf>
    <xf numFmtId="0" fontId="30" fillId="36" borderId="15" xfId="0" applyFont="1" applyFill="1" applyBorder="1" applyAlignment="1" applyProtection="1">
      <alignment horizontal="centerContinuous" vertical="center" wrapText="1"/>
      <protection/>
    </xf>
    <xf numFmtId="0" fontId="30" fillId="37" borderId="0" xfId="0" applyFont="1" applyFill="1" applyBorder="1" applyAlignment="1" applyProtection="1">
      <alignment horizontal="centerContinuous" vertical="center" wrapText="1"/>
      <protection/>
    </xf>
    <xf numFmtId="0" fontId="31" fillId="0" borderId="0" xfId="0" applyFont="1" applyFill="1" applyBorder="1" applyAlignment="1" applyProtection="1">
      <alignment vertical="center"/>
      <protection/>
    </xf>
    <xf numFmtId="0" fontId="31" fillId="0" borderId="0" xfId="0" applyFont="1" applyFill="1" applyBorder="1" applyAlignment="1" applyProtection="1">
      <alignment horizontal="center" vertical="center" wrapText="1"/>
      <protection/>
    </xf>
    <xf numFmtId="0" fontId="2" fillId="0" borderId="0" xfId="0" applyFont="1" applyAlignment="1" applyProtection="1">
      <alignment/>
      <protection/>
    </xf>
    <xf numFmtId="164" fontId="32" fillId="36" borderId="13" xfId="70" applyNumberFormat="1" applyFont="1" applyFill="1" applyBorder="1" applyAlignment="1" applyProtection="1">
      <alignment horizontal="left" vertical="center"/>
      <protection/>
    </xf>
    <xf numFmtId="164" fontId="32" fillId="36" borderId="13" xfId="70" applyNumberFormat="1" applyFont="1" applyFill="1" applyBorder="1" applyAlignment="1" applyProtection="1" quotePrefix="1">
      <alignment horizontal="center" vertical="center"/>
      <protection/>
    </xf>
    <xf numFmtId="2" fontId="2" fillId="36" borderId="0" xfId="54" applyNumberFormat="1" applyFont="1" applyFill="1" applyBorder="1" applyAlignment="1" applyProtection="1">
      <alignment wrapText="1"/>
      <protection/>
    </xf>
    <xf numFmtId="164" fontId="2" fillId="36" borderId="0" xfId="54" applyNumberFormat="1" applyFont="1" applyFill="1" applyBorder="1" applyAlignment="1" applyProtection="1">
      <alignment wrapText="1"/>
      <protection/>
    </xf>
    <xf numFmtId="0" fontId="33" fillId="0" borderId="0" xfId="0" applyFont="1" applyBorder="1" applyAlignment="1" applyProtection="1">
      <alignment horizontal="centerContinuous" vertical="center"/>
      <protection/>
    </xf>
    <xf numFmtId="164" fontId="33" fillId="36" borderId="0" xfId="54" applyNumberFormat="1" applyFont="1" applyFill="1" applyBorder="1" applyAlignment="1" applyProtection="1">
      <alignment horizontal="centerContinuous" vertical="center"/>
      <protection/>
    </xf>
    <xf numFmtId="164" fontId="33" fillId="36" borderId="0" xfId="54" applyNumberFormat="1" applyFont="1" applyFill="1" applyBorder="1" applyAlignment="1" applyProtection="1">
      <alignment horizontal="centerContinuous" vertical="center" wrapText="1"/>
      <protection/>
    </xf>
    <xf numFmtId="164" fontId="2" fillId="37" borderId="0" xfId="54" applyNumberFormat="1" applyFont="1" applyFill="1" applyBorder="1" applyAlignment="1" applyProtection="1">
      <alignment wrapText="1"/>
      <protection/>
    </xf>
    <xf numFmtId="164" fontId="2" fillId="0" borderId="0" xfId="54" applyNumberFormat="1" applyFont="1" applyFill="1" applyBorder="1" applyAlignment="1" applyProtection="1">
      <alignment/>
      <protection/>
    </xf>
    <xf numFmtId="164" fontId="2" fillId="0" borderId="0" xfId="54" applyNumberFormat="1" applyFont="1" applyFill="1" applyBorder="1" applyAlignment="1" applyProtection="1">
      <alignment wrapText="1"/>
      <protection/>
    </xf>
    <xf numFmtId="0" fontId="34" fillId="35" borderId="16" xfId="0" applyFont="1" applyFill="1" applyBorder="1" applyAlignment="1" applyProtection="1">
      <alignment vertical="center" wrapText="1"/>
      <protection/>
    </xf>
    <xf numFmtId="0" fontId="34" fillId="35" borderId="17" xfId="0" applyFont="1" applyFill="1" applyBorder="1" applyAlignment="1" applyProtection="1">
      <alignment vertical="center" wrapText="1"/>
      <protection/>
    </xf>
    <xf numFmtId="0" fontId="35" fillId="35" borderId="17" xfId="0" applyFont="1" applyFill="1" applyBorder="1" applyAlignment="1" applyProtection="1">
      <alignment horizontal="center" vertical="center" wrapText="1"/>
      <protection/>
    </xf>
    <xf numFmtId="2" fontId="35" fillId="35" borderId="18" xfId="0" applyNumberFormat="1" applyFont="1" applyFill="1" applyBorder="1" applyAlignment="1" applyProtection="1">
      <alignment horizontal="center" vertical="center" wrapText="1"/>
      <protection/>
    </xf>
    <xf numFmtId="2" fontId="35" fillId="35" borderId="17" xfId="0" applyNumberFormat="1" applyFont="1" applyFill="1" applyBorder="1" applyAlignment="1" applyProtection="1">
      <alignment horizontal="center" vertical="center" wrapText="1"/>
      <protection/>
    </xf>
    <xf numFmtId="0" fontId="35" fillId="36" borderId="19" xfId="0" applyFont="1" applyFill="1" applyBorder="1" applyAlignment="1" applyProtection="1">
      <alignment horizontal="center" vertical="center" wrapText="1"/>
      <protection/>
    </xf>
    <xf numFmtId="0" fontId="35" fillId="35" borderId="18" xfId="0" applyFont="1" applyFill="1" applyBorder="1" applyAlignment="1" applyProtection="1">
      <alignment horizontal="center" vertical="center" wrapText="1"/>
      <protection/>
    </xf>
    <xf numFmtId="0" fontId="35" fillId="35" borderId="20" xfId="0" applyFont="1" applyFill="1" applyBorder="1" applyAlignment="1" applyProtection="1">
      <alignment horizontal="center" vertical="center" wrapText="1"/>
      <protection/>
    </xf>
    <xf numFmtId="0" fontId="35" fillId="37" borderId="0" xfId="0" applyFont="1" applyFill="1" applyBorder="1" applyAlignment="1" applyProtection="1">
      <alignment horizontal="center" vertical="center" wrapText="1"/>
      <protection/>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vertical="center" wrapText="1"/>
      <protection/>
    </xf>
    <xf numFmtId="0" fontId="37" fillId="38" borderId="12" xfId="0" applyFont="1" applyFill="1" applyBorder="1" applyAlignment="1" applyProtection="1">
      <alignment horizontal="left" vertical="center"/>
      <protection/>
    </xf>
    <xf numFmtId="0" fontId="3" fillId="38" borderId="13" xfId="0" applyFont="1" applyFill="1" applyBorder="1" applyAlignment="1" applyProtection="1">
      <alignment horizontal="left" vertical="center" wrapText="1"/>
      <protection/>
    </xf>
    <xf numFmtId="0" fontId="3" fillId="38" borderId="13" xfId="0" applyFont="1" applyFill="1" applyBorder="1" applyAlignment="1" applyProtection="1">
      <alignment horizontal="center" vertical="center" wrapText="1"/>
      <protection/>
    </xf>
    <xf numFmtId="2" fontId="3" fillId="38" borderId="13" xfId="0" applyNumberFormat="1" applyFont="1" applyFill="1" applyBorder="1" applyAlignment="1" applyProtection="1">
      <alignment horizontal="center" vertical="center" wrapText="1"/>
      <protection/>
    </xf>
    <xf numFmtId="2" fontId="3" fillId="38" borderId="14" xfId="0" applyNumberFormat="1" applyFont="1" applyFill="1" applyBorder="1" applyAlignment="1" applyProtection="1">
      <alignment horizontal="center" vertical="center" wrapText="1"/>
      <protection/>
    </xf>
    <xf numFmtId="0" fontId="3" fillId="36" borderId="19" xfId="0" applyFont="1" applyFill="1" applyBorder="1" applyAlignment="1" applyProtection="1">
      <alignment horizontal="center" vertical="center" wrapText="1"/>
      <protection/>
    </xf>
    <xf numFmtId="0" fontId="3" fillId="37" borderId="21" xfId="0" applyFont="1" applyFill="1" applyBorder="1" applyAlignment="1" applyProtection="1">
      <alignment horizontal="center" vertical="center" wrapText="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center" wrapText="1"/>
      <protection/>
    </xf>
    <xf numFmtId="0" fontId="2" fillId="36" borderId="22" xfId="0" applyFont="1" applyFill="1" applyBorder="1" applyAlignment="1" applyProtection="1">
      <alignment horizontal="left" vertical="center" wrapText="1"/>
      <protection/>
    </xf>
    <xf numFmtId="0" fontId="2" fillId="36" borderId="23" xfId="0" applyFont="1" applyFill="1" applyBorder="1" applyAlignment="1" applyProtection="1">
      <alignment horizontal="left" vertical="center" wrapText="1"/>
      <protection/>
    </xf>
    <xf numFmtId="0" fontId="2" fillId="0" borderId="24" xfId="0" applyFont="1" applyBorder="1" applyAlignment="1" applyProtection="1">
      <alignment horizontal="center" vertical="center" wrapText="1"/>
      <protection/>
    </xf>
    <xf numFmtId="44" fontId="38" fillId="0" borderId="25" xfId="54" applyNumberFormat="1" applyFont="1" applyFill="1" applyBorder="1" applyAlignment="1" applyProtection="1">
      <alignment horizontal="center" vertical="center"/>
      <protection locked="0"/>
    </xf>
    <xf numFmtId="44" fontId="38" fillId="0" borderId="26" xfId="54" applyNumberFormat="1" applyFont="1" applyFill="1" applyBorder="1" applyAlignment="1" applyProtection="1">
      <alignment horizontal="center" vertical="center" wrapText="1"/>
      <protection locked="0"/>
    </xf>
    <xf numFmtId="2" fontId="2" fillId="0" borderId="27" xfId="0" applyNumberFormat="1" applyFont="1" applyBorder="1" applyAlignment="1" applyProtection="1">
      <alignment horizontal="center" vertical="center" wrapText="1"/>
      <protection/>
    </xf>
    <xf numFmtId="0" fontId="2" fillId="36" borderId="19" xfId="0" applyFont="1" applyFill="1" applyBorder="1" applyAlignment="1" applyProtection="1">
      <alignment horizontal="center" wrapText="1"/>
      <protection/>
    </xf>
    <xf numFmtId="0" fontId="2" fillId="36" borderId="28" xfId="0" applyFont="1" applyFill="1" applyBorder="1" applyAlignment="1" applyProtection="1">
      <alignment horizontal="center" vertical="center"/>
      <protection/>
    </xf>
    <xf numFmtId="0" fontId="2" fillId="36" borderId="24" xfId="0" applyFont="1" applyFill="1" applyBorder="1" applyAlignment="1" applyProtection="1">
      <alignment horizontal="center" vertical="center"/>
      <protection/>
    </xf>
    <xf numFmtId="0" fontId="2" fillId="36" borderId="27" xfId="0" applyFont="1" applyFill="1" applyBorder="1" applyAlignment="1" applyProtection="1">
      <alignment horizontal="center" vertical="center" wrapText="1"/>
      <protection/>
    </xf>
    <xf numFmtId="0" fontId="2" fillId="39" borderId="24" xfId="0" applyFont="1" applyFill="1" applyBorder="1" applyAlignment="1" applyProtection="1">
      <alignment horizontal="center" wrapText="1"/>
      <protection/>
    </xf>
    <xf numFmtId="0" fontId="2" fillId="30" borderId="24" xfId="0" applyFont="1" applyFill="1" applyBorder="1" applyAlignment="1" applyProtection="1">
      <alignment horizontal="center"/>
      <protection/>
    </xf>
    <xf numFmtId="0" fontId="2" fillId="37" borderId="0" xfId="0" applyFont="1" applyFill="1" applyBorder="1" applyAlignment="1" applyProtection="1">
      <alignment horizont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wrapText="1"/>
      <protection/>
    </xf>
    <xf numFmtId="0" fontId="2" fillId="36" borderId="25" xfId="0" applyFont="1" applyFill="1" applyBorder="1" applyAlignment="1" applyProtection="1">
      <alignment horizontal="center" vertical="center" wrapText="1"/>
      <protection/>
    </xf>
    <xf numFmtId="0" fontId="2" fillId="36" borderId="27" xfId="0" applyFont="1" applyFill="1" applyBorder="1" applyAlignment="1" applyProtection="1">
      <alignment horizontal="center" vertical="center"/>
      <protection/>
    </xf>
    <xf numFmtId="0" fontId="2" fillId="36" borderId="25" xfId="0" applyFont="1" applyFill="1" applyBorder="1" applyAlignment="1" applyProtection="1">
      <alignment horizontal="left" vertical="center" wrapText="1"/>
      <protection/>
    </xf>
    <xf numFmtId="0" fontId="2" fillId="30" borderId="24" xfId="0" applyFont="1" applyFill="1" applyBorder="1" applyAlignment="1" applyProtection="1">
      <alignment horizontal="center" wrapText="1"/>
      <protection/>
    </xf>
    <xf numFmtId="0" fontId="2" fillId="36" borderId="19" xfId="0" applyFont="1" applyFill="1" applyBorder="1" applyAlignment="1" applyProtection="1">
      <alignment horizontal="center" vertical="center" wrapText="1"/>
      <protection/>
    </xf>
    <xf numFmtId="0" fontId="2" fillId="36" borderId="25" xfId="0" applyFont="1" applyFill="1" applyBorder="1" applyAlignment="1" applyProtection="1">
      <alignment horizontal="center" vertical="center"/>
      <protection/>
    </xf>
    <xf numFmtId="0" fontId="3" fillId="37" borderId="0" xfId="0" applyFont="1" applyFill="1" applyBorder="1" applyAlignment="1" applyProtection="1">
      <alignment horizontal="center" vertical="center" wrapText="1"/>
      <protection/>
    </xf>
    <xf numFmtId="0" fontId="2" fillId="0" borderId="22" xfId="0" applyFont="1" applyBorder="1" applyAlignment="1" applyProtection="1">
      <alignment horizontal="left" vertical="center" wrapText="1"/>
      <protection/>
    </xf>
    <xf numFmtId="0" fontId="2" fillId="0" borderId="25" xfId="0" applyFont="1" applyBorder="1" applyAlignment="1" applyProtection="1">
      <alignment horizontal="left" vertical="center" wrapText="1"/>
      <protection/>
    </xf>
    <xf numFmtId="0" fontId="2" fillId="0" borderId="27" xfId="0" applyFont="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25" xfId="0" applyFont="1" applyBorder="1" applyAlignment="1" applyProtection="1">
      <alignment horizontal="center" vertical="center" wrapText="1"/>
      <protection/>
    </xf>
    <xf numFmtId="0" fontId="2" fillId="30" borderId="24" xfId="0" applyFont="1" applyFill="1" applyBorder="1" applyAlignment="1" applyProtection="1" quotePrefix="1">
      <alignment horizontal="center" wrapText="1"/>
      <protection/>
    </xf>
    <xf numFmtId="0" fontId="2" fillId="0" borderId="22" xfId="0" applyFont="1" applyFill="1" applyBorder="1" applyAlignment="1" applyProtection="1">
      <alignment horizontal="left" vertical="center" wrapText="1"/>
      <protection/>
    </xf>
    <xf numFmtId="44" fontId="38" fillId="36" borderId="19" xfId="54" applyNumberFormat="1" applyFont="1" applyFill="1" applyBorder="1" applyAlignment="1" applyProtection="1">
      <alignment horizontal="center" wrapText="1"/>
      <protection/>
    </xf>
    <xf numFmtId="0" fontId="2" fillId="0" borderId="27" xfId="0" applyFont="1" applyBorder="1" applyAlignment="1" applyProtection="1">
      <alignment horizontal="center" vertical="center"/>
      <protection/>
    </xf>
    <xf numFmtId="0" fontId="3" fillId="36" borderId="0" xfId="0" applyFont="1" applyFill="1" applyBorder="1" applyAlignment="1" applyProtection="1">
      <alignment vertical="center"/>
      <protection/>
    </xf>
    <xf numFmtId="0" fontId="3" fillId="36" borderId="0" xfId="0" applyFont="1" applyFill="1" applyBorder="1" applyAlignment="1" applyProtection="1">
      <alignment vertical="center" wrapText="1"/>
      <protection/>
    </xf>
    <xf numFmtId="0" fontId="2" fillId="0" borderId="25" xfId="79" applyFont="1" applyBorder="1" applyAlignment="1" applyProtection="1">
      <alignment horizontal="left" vertical="center" wrapText="1"/>
      <protection/>
    </xf>
    <xf numFmtId="0" fontId="2" fillId="0" borderId="27" xfId="0" applyFont="1" applyFill="1" applyBorder="1" applyAlignment="1" applyProtection="1">
      <alignment horizontal="center" vertical="center" wrapText="1"/>
      <protection/>
    </xf>
    <xf numFmtId="0" fontId="2" fillId="36" borderId="0" xfId="0" applyFont="1" applyFill="1" applyBorder="1" applyAlignment="1" applyProtection="1">
      <alignment vertical="center"/>
      <protection/>
    </xf>
    <xf numFmtId="0" fontId="2" fillId="36" borderId="0" xfId="0" applyFont="1" applyFill="1" applyBorder="1" applyAlignment="1" applyProtection="1">
      <alignment vertical="center" wrapText="1"/>
      <protection/>
    </xf>
    <xf numFmtId="0" fontId="2" fillId="37" borderId="29" xfId="0" applyFont="1" applyFill="1" applyBorder="1" applyAlignment="1" applyProtection="1">
      <alignment horizontal="left" vertical="center" wrapText="1"/>
      <protection/>
    </xf>
    <xf numFmtId="0" fontId="2" fillId="0" borderId="24" xfId="0" applyFont="1" applyBorder="1" applyAlignment="1" applyProtection="1">
      <alignment horizontal="left" vertical="center" wrapText="1"/>
      <protection/>
    </xf>
    <xf numFmtId="0" fontId="2" fillId="0" borderId="28" xfId="0" applyFont="1" applyBorder="1" applyAlignment="1" applyProtection="1">
      <alignment horizontal="center" vertical="center" wrapText="1"/>
      <protection/>
    </xf>
    <xf numFmtId="0" fontId="2" fillId="0" borderId="29" xfId="0" applyFont="1" applyBorder="1" applyAlignment="1" applyProtection="1">
      <alignment horizontal="left" vertical="center" wrapText="1"/>
      <protection/>
    </xf>
    <xf numFmtId="0" fontId="2" fillId="0" borderId="25" xfId="0" applyFont="1" applyFill="1" applyBorder="1" applyAlignment="1" applyProtection="1">
      <alignment horizontal="left" vertical="center" wrapText="1"/>
      <protection/>
    </xf>
    <xf numFmtId="0" fontId="2" fillId="0" borderId="25" xfId="0" applyFont="1" applyBorder="1" applyAlignment="1" applyProtection="1">
      <alignment vertical="center" wrapText="1"/>
      <protection/>
    </xf>
    <xf numFmtId="0" fontId="2" fillId="30" borderId="25" xfId="0" applyFont="1" applyFill="1" applyBorder="1" applyAlignment="1" applyProtection="1">
      <alignment horizontal="center" wrapText="1"/>
      <protection/>
    </xf>
    <xf numFmtId="0" fontId="2" fillId="30" borderId="25" xfId="0" applyFont="1" applyFill="1" applyBorder="1" applyAlignment="1" applyProtection="1">
      <alignment horizontal="center"/>
      <protection/>
    </xf>
    <xf numFmtId="0" fontId="58" fillId="37" borderId="0" xfId="0" applyFont="1" applyFill="1" applyBorder="1" applyAlignment="1" applyProtection="1">
      <alignment horizontal="center"/>
      <protection/>
    </xf>
    <xf numFmtId="0" fontId="58" fillId="30" borderId="24" xfId="0" applyFont="1" applyFill="1" applyBorder="1" applyAlignment="1" applyProtection="1">
      <alignment horizontal="center"/>
      <protection/>
    </xf>
    <xf numFmtId="0" fontId="2" fillId="0" borderId="24" xfId="0" applyFont="1" applyBorder="1" applyAlignment="1" applyProtection="1">
      <alignment horizontal="left" vertical="center" wrapText="1" indent="1"/>
      <protection/>
    </xf>
    <xf numFmtId="0" fontId="2" fillId="0" borderId="23" xfId="0" applyFont="1" applyBorder="1" applyAlignment="1" applyProtection="1">
      <alignment horizontal="left" vertical="center" wrapText="1"/>
      <protection/>
    </xf>
    <xf numFmtId="0" fontId="2" fillId="0" borderId="30" xfId="0" applyFont="1" applyBorder="1" applyAlignment="1" applyProtection="1">
      <alignment horizontal="left" vertical="center" wrapText="1"/>
      <protection/>
    </xf>
    <xf numFmtId="0" fontId="2" fillId="0" borderId="31" xfId="0" applyFont="1" applyBorder="1" applyAlignment="1" applyProtection="1">
      <alignment horizontal="left" vertical="center" wrapText="1"/>
      <protection/>
    </xf>
    <xf numFmtId="0" fontId="2" fillId="36" borderId="32" xfId="0" applyFont="1" applyFill="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2" fillId="37" borderId="0" xfId="0" applyFont="1" applyFill="1" applyBorder="1" applyAlignment="1" applyProtection="1">
      <alignment horizontal="right" vertical="center"/>
      <protection/>
    </xf>
    <xf numFmtId="164" fontId="32" fillId="36" borderId="34" xfId="70" applyNumberFormat="1" applyFont="1" applyFill="1" applyBorder="1" applyAlignment="1" applyProtection="1">
      <alignment horizontal="centerContinuous" vertical="center"/>
      <protection/>
    </xf>
    <xf numFmtId="164" fontId="32" fillId="36" borderId="0" xfId="70" applyNumberFormat="1" applyFont="1" applyFill="1" applyBorder="1" applyAlignment="1" applyProtection="1">
      <alignment horizontal="centerContinuous" vertical="center"/>
      <protection/>
    </xf>
    <xf numFmtId="0" fontId="33" fillId="0" borderId="0" xfId="0" applyFont="1" applyFill="1" applyBorder="1" applyAlignment="1" applyProtection="1">
      <alignment horizontal="centerContinuous" vertical="center"/>
      <protection/>
    </xf>
    <xf numFmtId="0" fontId="2" fillId="0" borderId="0" xfId="0" applyFont="1" applyFill="1" applyBorder="1" applyAlignment="1" applyProtection="1">
      <alignment horizontal="center" vertical="center" wrapText="1"/>
      <protection/>
    </xf>
    <xf numFmtId="0" fontId="33" fillId="36" borderId="0" xfId="0" applyFont="1" applyFill="1" applyBorder="1" applyAlignment="1" applyProtection="1">
      <alignment horizontal="centerContinuous" vertical="center"/>
      <protection/>
    </xf>
    <xf numFmtId="0" fontId="33" fillId="0" borderId="0" xfId="0" applyFont="1" applyFill="1" applyBorder="1" applyAlignment="1" applyProtection="1">
      <alignment horizontal="centerContinuous" vertical="center" wrapText="1"/>
      <protection/>
    </xf>
    <xf numFmtId="0" fontId="2" fillId="0" borderId="0" xfId="0" applyFont="1" applyFill="1" applyBorder="1" applyAlignment="1" applyProtection="1">
      <alignment horizontal="right" vertical="center" wrapText="1"/>
      <protection/>
    </xf>
    <xf numFmtId="0" fontId="2" fillId="0" borderId="0" xfId="0" applyFont="1" applyFill="1" applyBorder="1" applyAlignment="1" applyProtection="1">
      <alignment horizontal="right" vertical="center"/>
      <protection/>
    </xf>
    <xf numFmtId="166" fontId="2" fillId="37" borderId="0" xfId="45" applyNumberFormat="1" applyFont="1" applyFill="1" applyBorder="1" applyAlignment="1" applyProtection="1">
      <alignment horizontal="centerContinuous" vertical="center"/>
      <protection/>
    </xf>
    <xf numFmtId="0" fontId="3" fillId="0" borderId="0" xfId="0" applyFont="1" applyFill="1" applyBorder="1" applyAlignment="1" applyProtection="1">
      <alignment horizontal="center" vertical="center" wrapText="1"/>
      <protection/>
    </xf>
    <xf numFmtId="2" fontId="2" fillId="0" borderId="0" xfId="0" applyNumberFormat="1" applyFont="1" applyFill="1" applyBorder="1" applyAlignment="1" applyProtection="1">
      <alignment horizontal="centerContinuous" vertical="center"/>
      <protection/>
    </xf>
    <xf numFmtId="0" fontId="3" fillId="36" borderId="0" xfId="0" applyFont="1" applyFill="1" applyBorder="1" applyAlignment="1" applyProtection="1">
      <alignment horizontal="center" vertical="center" wrapText="1"/>
      <protection/>
    </xf>
    <xf numFmtId="166" fontId="2" fillId="0" borderId="0" xfId="45" applyNumberFormat="1" applyFont="1" applyFill="1" applyBorder="1" applyAlignment="1" applyProtection="1">
      <alignment horizontal="centerContinuous" vertical="center" wrapText="1"/>
      <protection/>
    </xf>
    <xf numFmtId="166" fontId="2" fillId="0" borderId="0" xfId="45" applyNumberFormat="1" applyFont="1" applyFill="1" applyBorder="1" applyAlignment="1" applyProtection="1">
      <alignment horizontal="centerContinuous" vertical="center"/>
      <protection/>
    </xf>
    <xf numFmtId="0" fontId="33" fillId="37" borderId="0" xfId="0" applyFont="1" applyFill="1" applyBorder="1" applyAlignment="1" applyProtection="1">
      <alignment horizontal="centerContinuous" vertical="center"/>
      <protection/>
    </xf>
    <xf numFmtId="0" fontId="38" fillId="40" borderId="35" xfId="0" applyFont="1" applyFill="1" applyBorder="1" applyAlignment="1" applyProtection="1">
      <alignment horizontal="centerContinuous" vertical="center" wrapText="1"/>
      <protection/>
    </xf>
    <xf numFmtId="0" fontId="38" fillId="40" borderId="6" xfId="0" applyFont="1" applyFill="1" applyBorder="1" applyAlignment="1" applyProtection="1">
      <alignment horizontal="centerContinuous" vertical="center" wrapText="1"/>
      <protection/>
    </xf>
    <xf numFmtId="0" fontId="2" fillId="38" borderId="36" xfId="0" applyFont="1" applyFill="1" applyBorder="1" applyAlignment="1" applyProtection="1">
      <alignment horizontal="center" vertical="center"/>
      <protection/>
    </xf>
    <xf numFmtId="10" fontId="2" fillId="41" borderId="37" xfId="84" applyNumberFormat="1" applyFont="1" applyFill="1" applyBorder="1" applyAlignment="1" applyProtection="1">
      <alignment horizontal="center" vertical="center" wrapText="1"/>
      <protection/>
    </xf>
    <xf numFmtId="0" fontId="38" fillId="40" borderId="38" xfId="0" applyFont="1" applyFill="1" applyBorder="1" applyAlignment="1" applyProtection="1">
      <alignment horizontal="centerContinuous" vertical="center" wrapText="1"/>
      <protection/>
    </xf>
    <xf numFmtId="0" fontId="38" fillId="40" borderId="39" xfId="0" applyFont="1" applyFill="1" applyBorder="1" applyAlignment="1" applyProtection="1">
      <alignment horizontal="centerContinuous" vertical="center" wrapText="1"/>
      <protection/>
    </xf>
    <xf numFmtId="0" fontId="31" fillId="37" borderId="0" xfId="0" applyFont="1" applyFill="1" applyBorder="1" applyAlignment="1" applyProtection="1">
      <alignment horizontal="center" vertical="center" wrapText="1"/>
      <protection/>
    </xf>
    <xf numFmtId="0" fontId="31" fillId="0" borderId="0" xfId="0" applyFont="1" applyFill="1" applyBorder="1" applyAlignment="1" applyProtection="1">
      <alignment vertical="center" wrapText="1"/>
      <protection/>
    </xf>
    <xf numFmtId="0" fontId="31" fillId="0" borderId="40" xfId="0" applyFont="1" applyBorder="1" applyAlignment="1" applyProtection="1">
      <alignment vertical="center" wrapText="1"/>
      <protection/>
    </xf>
    <xf numFmtId="0" fontId="31" fillId="0" borderId="25" xfId="0" applyFont="1" applyBorder="1" applyAlignment="1" applyProtection="1">
      <alignment vertical="center" wrapText="1"/>
      <protection/>
    </xf>
    <xf numFmtId="0" fontId="31" fillId="0" borderId="25" xfId="0" applyFont="1" applyBorder="1" applyAlignment="1" applyProtection="1">
      <alignment horizontal="center" vertical="center" wrapText="1"/>
      <protection/>
    </xf>
    <xf numFmtId="0" fontId="31" fillId="0" borderId="25" xfId="0" applyFont="1" applyBorder="1" applyAlignment="1" applyProtection="1">
      <alignment horizontal="center" vertical="center" wrapText="1"/>
      <protection locked="0"/>
    </xf>
    <xf numFmtId="0" fontId="31" fillId="0" borderId="26" xfId="0" applyFont="1" applyBorder="1" applyAlignment="1" applyProtection="1">
      <alignment horizontal="center" vertical="center" wrapText="1"/>
      <protection locked="0"/>
    </xf>
    <xf numFmtId="2" fontId="31" fillId="0" borderId="27" xfId="0" applyNumberFormat="1" applyFont="1" applyBorder="1" applyAlignment="1" applyProtection="1">
      <alignment horizontal="center" vertical="center" wrapText="1"/>
      <protection/>
    </xf>
    <xf numFmtId="2" fontId="31" fillId="0" borderId="25" xfId="0" applyNumberFormat="1" applyFont="1" applyBorder="1" applyAlignment="1" applyProtection="1">
      <alignment horizontal="center" vertical="center" wrapText="1"/>
      <protection/>
    </xf>
    <xf numFmtId="0" fontId="31" fillId="36" borderId="19" xfId="0" applyFont="1" applyFill="1" applyBorder="1" applyAlignment="1" applyProtection="1">
      <alignment horizontal="center" vertical="center" wrapText="1"/>
      <protection/>
    </xf>
    <xf numFmtId="0" fontId="31" fillId="0" borderId="27" xfId="0" applyFont="1" applyBorder="1" applyAlignment="1" applyProtection="1">
      <alignment horizontal="center" vertical="center" wrapText="1"/>
      <protection/>
    </xf>
    <xf numFmtId="0" fontId="31" fillId="0" borderId="41" xfId="0" applyFont="1" applyBorder="1" applyAlignment="1" applyProtection="1">
      <alignment horizontal="center" vertical="center" wrapText="1"/>
      <protection/>
    </xf>
    <xf numFmtId="0" fontId="2" fillId="0" borderId="25" xfId="0" applyFont="1" applyBorder="1" applyAlignment="1" applyProtection="1">
      <alignment horizontal="left" vertical="center" wrapText="1" indent="1"/>
      <protection/>
    </xf>
    <xf numFmtId="0" fontId="3" fillId="38" borderId="14" xfId="0" applyFont="1" applyFill="1" applyBorder="1" applyAlignment="1" applyProtection="1">
      <alignment horizontal="center" vertical="center" wrapText="1"/>
      <protection/>
    </xf>
    <xf numFmtId="0" fontId="30" fillId="35" borderId="14" xfId="0" applyFont="1" applyFill="1" applyBorder="1" applyAlignment="1" applyProtection="1">
      <alignment horizontal="centerContinuous" vertical="center" wrapText="1"/>
      <protection/>
    </xf>
    <xf numFmtId="0" fontId="35" fillId="35" borderId="42" xfId="0" applyFont="1" applyFill="1" applyBorder="1" applyAlignment="1" applyProtection="1">
      <alignment horizontal="center" vertical="center" wrapText="1"/>
      <protection/>
    </xf>
    <xf numFmtId="164" fontId="2" fillId="36" borderId="43" xfId="54" applyNumberFormat="1" applyFont="1" applyFill="1" applyBorder="1" applyAlignment="1" applyProtection="1">
      <alignment horizontal="centerContinuous" vertical="center" wrapText="1"/>
      <protection/>
    </xf>
    <xf numFmtId="0" fontId="38" fillId="40" borderId="44" xfId="0" applyFont="1" applyFill="1" applyBorder="1" applyAlignment="1" applyProtection="1">
      <alignment horizontal="centerContinuous" vertical="center" wrapText="1"/>
      <protection/>
    </xf>
    <xf numFmtId="0" fontId="38" fillId="40" borderId="45" xfId="0" applyFont="1" applyFill="1" applyBorder="1" applyAlignment="1" applyProtection="1">
      <alignment horizontal="centerContinuous" vertical="center" wrapText="1"/>
      <protection/>
    </xf>
  </cellXfs>
  <cellStyles count="79">
    <cellStyle name="Normal" xfId="0"/>
    <cellStyle name="0,0&#10;&#10;NA&#10;&#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2" xfId="46"/>
    <cellStyle name="Comma 2 2 2" xfId="47"/>
    <cellStyle name="Comma 2 3" xfId="48"/>
    <cellStyle name="Comma 3" xfId="49"/>
    <cellStyle name="Comma 3 2" xfId="50"/>
    <cellStyle name="Comma 3 3" xfId="51"/>
    <cellStyle name="Currency" xfId="52"/>
    <cellStyle name="Currency [0]" xfId="53"/>
    <cellStyle name="Currency 2" xfId="54"/>
    <cellStyle name="Currency 2 2" xfId="55"/>
    <cellStyle name="Currency 2 2 2" xfId="56"/>
    <cellStyle name="Currency 2 3" xfId="57"/>
    <cellStyle name="Currency 3" xfId="58"/>
    <cellStyle name="Currency 3 2" xfId="59"/>
    <cellStyle name="Currency 3 3" xfId="60"/>
    <cellStyle name="Currency 4" xfId="61"/>
    <cellStyle name="Euro" xfId="62"/>
    <cellStyle name="Explanatory Text" xfId="63"/>
    <cellStyle name="Good" xfId="64"/>
    <cellStyle name="Grey" xfId="65"/>
    <cellStyle name="Heading 1" xfId="66"/>
    <cellStyle name="Heading 2" xfId="67"/>
    <cellStyle name="Heading 3" xfId="68"/>
    <cellStyle name="Heading 4" xfId="69"/>
    <cellStyle name="Hyperlink" xfId="70"/>
    <cellStyle name="Hyperlink 2" xfId="71"/>
    <cellStyle name="Input" xfId="72"/>
    <cellStyle name="Input [yellow]" xfId="73"/>
    <cellStyle name="Linked Cell" xfId="74"/>
    <cellStyle name="Neutral" xfId="75"/>
    <cellStyle name="no dec" xfId="76"/>
    <cellStyle name="Normal - Style1" xfId="77"/>
    <cellStyle name="Normal 2" xfId="78"/>
    <cellStyle name="Normal 3" xfId="79"/>
    <cellStyle name="Normal 3 2" xfId="80"/>
    <cellStyle name="Normal 4" xfId="81"/>
    <cellStyle name="Note" xfId="82"/>
    <cellStyle name="Output" xfId="83"/>
    <cellStyle name="Percent" xfId="84"/>
    <cellStyle name="Percent [2]" xfId="85"/>
    <cellStyle name="Percent 2" xfId="86"/>
    <cellStyle name="Percent 3" xfId="87"/>
    <cellStyle name="Subtitle" xfId="88"/>
    <cellStyle name="Title" xfId="89"/>
    <cellStyle name="Total" xfId="90"/>
    <cellStyle name="Warning Text" xfId="91"/>
    <cellStyle name="weekly" xfId="92"/>
  </cellStyles>
  <dxfs count="19">
    <dxf>
      <font>
        <color auto="1"/>
      </font>
      <fill>
        <patternFill patternType="solid">
          <bgColor indexed="29"/>
        </patternFill>
      </fill>
    </dxf>
    <dxf>
      <font>
        <color indexed="22"/>
      </font>
      <fill>
        <patternFill patternType="solid">
          <bgColor indexed="42"/>
        </patternFill>
      </fill>
    </dxf>
    <dxf>
      <font>
        <color auto="1"/>
      </font>
      <fill>
        <patternFill>
          <bgColor indexed="43"/>
        </patternFill>
      </fill>
    </dxf>
    <dxf>
      <font>
        <color auto="1"/>
      </font>
      <fill>
        <patternFill patternType="solid">
          <bgColor indexed="29"/>
        </patternFill>
      </fill>
    </dxf>
    <dxf>
      <font>
        <color indexed="22"/>
      </font>
      <fill>
        <patternFill patternType="solid">
          <bgColor indexed="42"/>
        </patternFill>
      </fill>
    </dxf>
    <dxf>
      <font>
        <color auto="1"/>
      </font>
      <fill>
        <patternFill>
          <bgColor indexed="43"/>
        </patternFill>
      </fill>
    </dxf>
    <dxf>
      <font>
        <color auto="1"/>
      </font>
      <fill>
        <patternFill>
          <bgColor indexed="42"/>
        </patternFill>
      </fill>
    </dxf>
    <dxf>
      <font>
        <color indexed="22"/>
      </font>
      <fill>
        <patternFill patternType="none">
          <bgColor indexed="65"/>
        </patternFill>
      </fill>
    </dxf>
    <dxf>
      <font>
        <color indexed="21"/>
      </font>
      <fill>
        <patternFill>
          <bgColor indexed="47"/>
        </patternFill>
      </fill>
    </dxf>
    <dxf>
      <font>
        <color indexed="21"/>
      </font>
      <fill>
        <patternFill>
          <bgColor indexed="42"/>
        </patternFill>
      </fill>
    </dxf>
    <dxf>
      <font>
        <color indexed="22"/>
      </font>
      <fill>
        <patternFill patternType="none">
          <bgColor indexed="65"/>
        </patternFill>
      </fill>
    </dxf>
    <dxf>
      <font>
        <color auto="1"/>
      </font>
      <fill>
        <patternFill>
          <bgColor indexed="42"/>
        </patternFill>
      </fill>
    </dxf>
    <dxf>
      <font>
        <color indexed="22"/>
      </font>
      <fill>
        <patternFill patternType="none">
          <bgColor indexed="65"/>
        </patternFill>
      </fill>
    </dxf>
    <dxf>
      <font>
        <color auto="1"/>
      </font>
      <fill>
        <patternFill patternType="solid">
          <bgColor indexed="29"/>
        </patternFill>
      </fill>
    </dxf>
    <dxf>
      <font>
        <color indexed="22"/>
      </font>
      <fill>
        <patternFill patternType="solid">
          <bgColor indexed="42"/>
        </patternFill>
      </fill>
    </dxf>
    <dxf>
      <font>
        <color auto="1"/>
      </font>
      <fill>
        <patternFill>
          <bgColor indexed="43"/>
        </patternFill>
      </fill>
    </dxf>
    <dxf>
      <font>
        <color auto="1"/>
      </font>
      <fill>
        <patternFill patternType="solid">
          <bgColor indexed="29"/>
        </patternFill>
      </fill>
    </dxf>
    <dxf>
      <font>
        <color indexed="22"/>
      </font>
      <fill>
        <patternFill patternType="solid">
          <bgColor indexed="42"/>
        </patternFill>
      </fill>
    </dxf>
    <dxf>
      <font>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onovera\Local%20Settings\Temporary%20Internet%20Files\Content.Outlook\9RVV44NH\State%20Bar%20of%20California%20VoIP%20RFP%20Scoring%20Sheet%202011%20v6.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Nicolas%20Olivares\My%20Documents\Communication%20Strategies\MTO\MTO%20Cutsheet%205-11-06%20Cutove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Nicolas%20Olivares\Desktop\Telephone%20Invento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ce Comp."/>
      <sheetName val="Pricing"/>
      <sheetName val="Compliance"/>
      <sheetName val="Comparison"/>
      <sheetName val="Rating"/>
      <sheetName val="Scoring Sheet"/>
      <sheetName val="Schedule A"/>
      <sheetName val="Schedule B"/>
      <sheetName val="Schedule C"/>
      <sheetName val="SF Count"/>
      <sheetName val="LA Count"/>
      <sheetName val="Count Sheet"/>
      <sheetName val="Network Performance"/>
      <sheetName val="Budget Templat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tsheet"/>
      <sheetName val="Intercom Groups"/>
      <sheetName val="Intercom Groups (SF)"/>
      <sheetName val="Data"/>
      <sheetName val="Contacts"/>
      <sheetName val="Extension Finder"/>
      <sheetName val="DialPlan"/>
      <sheetName val="Telco"/>
      <sheetName val="TelesetTemplate"/>
      <sheetName val="CoS"/>
      <sheetName val="CoR"/>
      <sheetName val="AutoAtt"/>
      <sheetName val="Call Center AutoAtt"/>
      <sheetName val="Numbering plan"/>
      <sheetName val="Skills"/>
      <sheetName val="VDNs"/>
      <sheetName val="Announcements"/>
      <sheetName val="Speed Dial"/>
      <sheetName val="vdn"/>
      <sheetName val="agent-loginID"/>
      <sheetName val="authorization-code"/>
      <sheetName val="IP"/>
      <sheetName val="Topology"/>
      <sheetName val="Testing"/>
      <sheetName val="Passwords"/>
      <sheetName val="Schedule A"/>
      <sheetName val="Assistants"/>
      <sheetName val="coverage path"/>
      <sheetName val="coverage answer-group"/>
      <sheetName val="pickup-group"/>
      <sheetName val="term-ext-group"/>
      <sheetName val="PSU Count"/>
      <sheetName val="MTO Spreadshee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 Count"/>
      <sheetName val="SF Cou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38"/>
  <sheetViews>
    <sheetView tabSelected="1" zoomScalePageLayoutView="0" workbookViewId="0" topLeftCell="A1">
      <selection activeCell="D6" sqref="D6"/>
    </sheetView>
  </sheetViews>
  <sheetFormatPr defaultColWidth="8.8515625" defaultRowHeight="12.75" outlineLevelRow="1" outlineLevelCol="1"/>
  <cols>
    <col min="1" max="1" width="19.140625" style="120" customWidth="1"/>
    <col min="2" max="2" width="62.00390625" style="121" customWidth="1"/>
    <col min="3" max="3" width="12.57421875" style="122" customWidth="1" outlineLevel="1"/>
    <col min="4" max="4" width="11.28125" style="123" customWidth="1" outlineLevel="1"/>
    <col min="5" max="5" width="34.8515625" style="124" customWidth="1" outlineLevel="1"/>
    <col min="6" max="6" width="7.57421875" style="125" customWidth="1" outlineLevel="1"/>
    <col min="7" max="7" width="10.28125" style="126" customWidth="1" outlineLevel="1"/>
    <col min="8" max="8" width="1.421875" style="127" customWidth="1" outlineLevel="1"/>
    <col min="9" max="9" width="8.8515625" style="128" customWidth="1"/>
    <col min="10" max="11" width="8.8515625" style="122" customWidth="1"/>
    <col min="12" max="12" width="9.7109375" style="122" customWidth="1"/>
    <col min="13" max="13" width="8.8515625" style="129" hidden="1" customWidth="1" outlineLevel="1"/>
    <col min="14" max="14" width="8.28125" style="129" customWidth="1" collapsed="1"/>
    <col min="15" max="15" width="2.28125" style="118" customWidth="1"/>
    <col min="16" max="16" width="8.8515625" style="7" customWidth="1"/>
    <col min="17" max="19" width="8.8515625" style="119" customWidth="1"/>
    <col min="20" max="38" width="8.8515625" style="9" customWidth="1"/>
    <col min="39" max="16384" width="8.8515625" style="119" customWidth="1"/>
  </cols>
  <sheetData>
    <row r="1" spans="1:19" ht="21.75" thickBot="1">
      <c r="A1" s="1" t="s">
        <v>499</v>
      </c>
      <c r="B1" s="2"/>
      <c r="C1" s="2"/>
      <c r="D1" s="2"/>
      <c r="E1" s="132"/>
      <c r="F1" s="3" t="s">
        <v>2</v>
      </c>
      <c r="G1" s="4"/>
      <c r="H1" s="5"/>
      <c r="I1" s="2" t="s">
        <v>3</v>
      </c>
      <c r="J1" s="2"/>
      <c r="K1" s="2"/>
      <c r="L1" s="2"/>
      <c r="M1" s="2"/>
      <c r="N1" s="2" t="s">
        <v>2</v>
      </c>
      <c r="O1" s="6"/>
      <c r="Q1" s="8"/>
      <c r="R1" s="8"/>
      <c r="S1" s="8"/>
    </row>
    <row r="2" spans="1:16" s="19" customFormat="1" ht="13.5" thickBot="1">
      <c r="A2" s="10" t="s">
        <v>4</v>
      </c>
      <c r="B2" s="11"/>
      <c r="C2" s="11"/>
      <c r="D2" s="11"/>
      <c r="E2" s="54"/>
      <c r="F2" s="12"/>
      <c r="G2" s="12"/>
      <c r="H2" s="13" t="s">
        <v>2</v>
      </c>
      <c r="I2" s="14" t="s">
        <v>5</v>
      </c>
      <c r="J2" s="15"/>
      <c r="K2" s="15"/>
      <c r="L2" s="16"/>
      <c r="M2" s="13"/>
      <c r="N2" s="13"/>
      <c r="O2" s="17"/>
      <c r="P2" s="18"/>
    </row>
    <row r="3" spans="1:16" s="30" customFormat="1" ht="39" thickBot="1">
      <c r="A3" s="20" t="s">
        <v>6</v>
      </c>
      <c r="B3" s="21" t="s">
        <v>7</v>
      </c>
      <c r="C3" s="22" t="s">
        <v>8</v>
      </c>
      <c r="D3" s="22" t="s">
        <v>9</v>
      </c>
      <c r="E3" s="133" t="s">
        <v>0</v>
      </c>
      <c r="F3" s="23" t="s">
        <v>10</v>
      </c>
      <c r="G3" s="24" t="s">
        <v>11</v>
      </c>
      <c r="H3" s="25"/>
      <c r="I3" s="26" t="s">
        <v>12</v>
      </c>
      <c r="J3" s="22" t="s">
        <v>13</v>
      </c>
      <c r="K3" s="22" t="s">
        <v>14</v>
      </c>
      <c r="L3" s="22" t="s">
        <v>15</v>
      </c>
      <c r="M3" s="27" t="s">
        <v>16</v>
      </c>
      <c r="N3" s="27" t="s">
        <v>17</v>
      </c>
      <c r="O3" s="28"/>
      <c r="P3" s="29"/>
    </row>
    <row r="4" spans="1:16" s="39" customFormat="1" ht="16.5" thickBot="1">
      <c r="A4" s="31" t="s">
        <v>18</v>
      </c>
      <c r="B4" s="32"/>
      <c r="C4" s="33"/>
      <c r="D4" s="33"/>
      <c r="E4" s="131"/>
      <c r="F4" s="34"/>
      <c r="G4" s="35"/>
      <c r="H4" s="36"/>
      <c r="I4" s="33"/>
      <c r="J4" s="33"/>
      <c r="K4" s="33"/>
      <c r="L4" s="33"/>
      <c r="M4" s="33"/>
      <c r="N4" s="33"/>
      <c r="O4" s="37"/>
      <c r="P4" s="38"/>
    </row>
    <row r="5" spans="1:16" s="54" customFormat="1" ht="38.25" hidden="1" outlineLevel="1">
      <c r="A5" s="40" t="s">
        <v>19</v>
      </c>
      <c r="B5" s="41" t="s">
        <v>20</v>
      </c>
      <c r="C5" s="42" t="str">
        <f>IF(I5&lt;&gt;"","Required",IF(J5&lt;&gt;"","Should Have but Optional",IF(K5&lt;&gt;"","Nice to Have",IF(L5&lt;&gt;"","None","-"))))</f>
        <v>None</v>
      </c>
      <c r="D5" s="43" t="s">
        <v>1</v>
      </c>
      <c r="E5" s="44" t="str">
        <f>IF(AND(OR(D5="Do not Comply",D5="Partial Comply"),OR(C5="Required",C5="Should Have but Optional")),"Feature is Required or Should Have but Optional, please describe a work-around that would provide similar functionality",IF(OR(D5="Partial Comply",D5="Do not Comply"),"Explain",IF(AND(D5="Optional Cost",OR(C5="Required")),"Total installed cost of option IS REQUIRED",IF(D5="Optional Cost","Provide total installed cost of option",IF(D5="Comply","Included at no extra cost in base package","Notes")))))</f>
        <v>Notes</v>
      </c>
      <c r="F5" s="45">
        <f>IF(D5="Comply",1,IF(OR(D5="Do not comply",D5="Input"),0,0.25))</f>
        <v>0</v>
      </c>
      <c r="G5" s="45">
        <f>F5*N5</f>
        <v>0</v>
      </c>
      <c r="H5" s="46"/>
      <c r="I5" s="47"/>
      <c r="J5" s="47"/>
      <c r="K5" s="48"/>
      <c r="L5" s="49" t="s">
        <v>21</v>
      </c>
      <c r="M5" s="50" t="s">
        <v>22</v>
      </c>
      <c r="N5" s="51">
        <f aca="true" t="shared" si="0" ref="N5:N15">IF(I5&lt;&gt;"",10,IF(J5&lt;&gt;"",6,IF(K5&lt;&gt;"",2,IF(L5&lt;&gt;"",0,""))))</f>
        <v>0</v>
      </c>
      <c r="O5" s="52"/>
      <c r="P5" s="53"/>
    </row>
    <row r="6" spans="1:15" s="54" customFormat="1" ht="51" collapsed="1">
      <c r="A6" s="40" t="s">
        <v>23</v>
      </c>
      <c r="B6" s="41" t="s">
        <v>24</v>
      </c>
      <c r="C6" s="42" t="str">
        <f>IF(I6&lt;&gt;"","Required",IF(J6&lt;&gt;"","Should Have but Optional",IF(K6&lt;&gt;"","Nice to Have",IF(L6&lt;&gt;"","None","-"))))</f>
        <v>Required</v>
      </c>
      <c r="D6" s="43" t="s">
        <v>1</v>
      </c>
      <c r="E6" s="44" t="str">
        <f>IF(AND(OR(D6="Do not Comply",D6="Partial Comply"),OR(C6="Required",C6="Should Have but Optional")),"Feature is Required or Should Have but Optional, please describe a work-around that would provide similar functionality",IF(OR(D6="Partial Comply",D6="Do not Comply"),"Explain",IF(AND(D6="Optional Cost",OR(C6="Required")),"Total installed cost of option IS REQUIRED",IF(D6="Optional Cost","Provide total installed cost of option",IF(D6="Comply","Included at no extra cost in base package","Notes")))))</f>
        <v>Notes</v>
      </c>
      <c r="F6" s="45">
        <f>IF(D6="Comply",1,IF(OR(D6="Do not comply",D6="Input"),0,0.25))</f>
        <v>0</v>
      </c>
      <c r="G6" s="45">
        <f>F6*N6</f>
        <v>0</v>
      </c>
      <c r="H6" s="46"/>
      <c r="I6" s="47" t="s">
        <v>21</v>
      </c>
      <c r="J6" s="47"/>
      <c r="K6" s="48"/>
      <c r="L6" s="49"/>
      <c r="M6" s="50" t="s">
        <v>22</v>
      </c>
      <c r="N6" s="51">
        <f>IF(I6&lt;&gt;"",10,IF(J6&lt;&gt;"",6,IF(K6&lt;&gt;"",2,IF(L6&lt;&gt;"",0,""))))</f>
        <v>10</v>
      </c>
      <c r="O6" s="52"/>
    </row>
    <row r="7" spans="1:16" s="54" customFormat="1" ht="38.25">
      <c r="A7" s="40" t="s">
        <v>25</v>
      </c>
      <c r="B7" s="41" t="s">
        <v>26</v>
      </c>
      <c r="C7" s="42" t="str">
        <f>IF(I7&lt;&gt;"","Required",IF(J7&lt;&gt;"","Should Have but Optional",IF(K7&lt;&gt;"","Nice to Have",IF(L7&lt;&gt;"","None","-"))))</f>
        <v>Required</v>
      </c>
      <c r="D7" s="43" t="s">
        <v>1</v>
      </c>
      <c r="E7" s="44" t="str">
        <f>IF(AND(OR(D7="Do not Comply",D7="Partial Comply"),OR(C7="Required",C7="Should Have but Optional")),"Feature is Required or Should Have but Optional, please describe a work-around that would provide similar functionality",IF(OR(D7="Partial Comply",D7="Do not Comply"),"Explain",IF(AND(D7="Optional Cost",OR(C7="Required")),"Total installed cost of option IS REQUIRED",IF(D7="Optional Cost","Provide total installed cost of option",IF(D7="Comply","Included at no extra cost in base package","Notes")))))</f>
        <v>Notes</v>
      </c>
      <c r="F7" s="45">
        <f>IF(D7="Comply",1,IF(OR(D7="Do not comply",D7="Input"),0,0.25))</f>
        <v>0</v>
      </c>
      <c r="G7" s="45">
        <f>F7*N7</f>
        <v>0</v>
      </c>
      <c r="H7" s="46"/>
      <c r="I7" s="47" t="s">
        <v>21</v>
      </c>
      <c r="J7" s="47"/>
      <c r="K7" s="55"/>
      <c r="L7" s="49"/>
      <c r="M7" s="50" t="s">
        <v>27</v>
      </c>
      <c r="N7" s="51">
        <f>IF(I7&lt;&gt;"",10,IF(J7&lt;&gt;"",6,IF(K7&lt;&gt;"",2,IF(L7&lt;&gt;"",0,""))))</f>
        <v>10</v>
      </c>
      <c r="O7" s="52"/>
      <c r="P7" s="53"/>
    </row>
    <row r="8" spans="1:15" s="54" customFormat="1" ht="63.75" hidden="1" outlineLevel="1">
      <c r="A8" s="40" t="s">
        <v>28</v>
      </c>
      <c r="B8" s="41" t="s">
        <v>29</v>
      </c>
      <c r="C8" s="42" t="str">
        <f>IF(I8&lt;&gt;"","Required",IF(J8&lt;&gt;"","Should Have but Optional",IF(K8&lt;&gt;"","Nice to Have",IF(L8&lt;&gt;"","None","-"))))</f>
        <v>None</v>
      </c>
      <c r="D8" s="43" t="s">
        <v>1</v>
      </c>
      <c r="E8" s="44" t="str">
        <f>IF(AND(OR(D8="Do not Comply",D8="Partial Comply"),OR(C8="Required",C8="Should Have but Optional")),"Feature is Required or Should Have but Optional, please describe a work-around that would provide similar functionality",IF(OR(D8="Partial Comply",D8="Do not Comply"),"Explain",IF(AND(D8="Optional Cost",OR(C8="Required")),"Total installed cost of option IS REQUIRED",IF(D8="Optional Cost","Provide total installed cost of option",IF(D8="Comply","Included at no extra cost in base package","Notes")))))</f>
        <v>Notes</v>
      </c>
      <c r="F8" s="45">
        <f>IF(D8="Comply",1,IF(OR(D8="Do not comply",D8="Input"),0,0.25))</f>
        <v>0</v>
      </c>
      <c r="G8" s="45">
        <f>F8*N8</f>
        <v>0</v>
      </c>
      <c r="H8" s="46"/>
      <c r="I8" s="47"/>
      <c r="J8" s="47"/>
      <c r="K8" s="48"/>
      <c r="L8" s="49" t="s">
        <v>21</v>
      </c>
      <c r="M8" s="50" t="s">
        <v>30</v>
      </c>
      <c r="N8" s="51">
        <f>IF(I8&lt;&gt;"",10,IF(J8&lt;&gt;"",6,IF(K8&lt;&gt;"",2,IF(L8&lt;&gt;"",0,""))))</f>
        <v>0</v>
      </c>
      <c r="O8" s="52"/>
    </row>
    <row r="9" spans="1:15" s="54" customFormat="1" ht="51" collapsed="1">
      <c r="A9" s="40" t="s">
        <v>31</v>
      </c>
      <c r="B9" s="41" t="s">
        <v>32</v>
      </c>
      <c r="C9" s="42" t="str">
        <f aca="true" t="shared" si="1" ref="C9:C15">IF(I9&lt;&gt;"","Required",IF(J9&lt;&gt;"","Should Have but Optional",IF(K9&lt;&gt;"","Nice to Have",IF(L9&lt;&gt;"","None","-"))))</f>
        <v>Required</v>
      </c>
      <c r="D9" s="43" t="s">
        <v>1</v>
      </c>
      <c r="E9" s="44" t="str">
        <f aca="true" t="shared" si="2" ref="E9:E15">IF(AND(OR(D9="Do not Comply",D9="Partial Comply"),OR(C9="Required",C9="Should Have but Optional")),"Feature is Required or Should Have but Optional, please describe a work-around that would provide similar functionality",IF(OR(D9="Partial Comply",D9="Do not Comply"),"Explain",IF(AND(D9="Optional Cost",OR(C9="Required")),"Total installed cost of option IS REQUIRED",IF(D9="Optional Cost","Provide total installed cost of option",IF(D9="Comply","Included at no extra cost in base package","Notes")))))</f>
        <v>Notes</v>
      </c>
      <c r="F9" s="45">
        <f aca="true" t="shared" si="3" ref="F9:F15">IF(D9="Comply",1,IF(OR(D9="Do not comply",D9="Input"),0,0.25))</f>
        <v>0</v>
      </c>
      <c r="G9" s="45">
        <f aca="true" t="shared" si="4" ref="G9:G15">F9*N9</f>
        <v>0</v>
      </c>
      <c r="H9" s="46"/>
      <c r="I9" s="47" t="s">
        <v>21</v>
      </c>
      <c r="J9" s="47"/>
      <c r="K9" s="48"/>
      <c r="L9" s="49"/>
      <c r="M9" s="50" t="s">
        <v>33</v>
      </c>
      <c r="N9" s="51">
        <f t="shared" si="0"/>
        <v>10</v>
      </c>
      <c r="O9" s="52"/>
    </row>
    <row r="10" spans="1:15" s="54" customFormat="1" ht="38.25">
      <c r="A10" s="40" t="s">
        <v>34</v>
      </c>
      <c r="B10" s="41" t="s">
        <v>35</v>
      </c>
      <c r="C10" s="42" t="str">
        <f>IF(I10&lt;&gt;"","Required",IF(J10&lt;&gt;"","Should Have but Optional",IF(K10&lt;&gt;"","Nice to Have",IF(L10&lt;&gt;"","None","-"))))</f>
        <v>Required</v>
      </c>
      <c r="D10" s="43" t="s">
        <v>1</v>
      </c>
      <c r="E10" s="44" t="str">
        <f>IF(AND(OR(D10="Do not Comply",D10="Partial Comply"),OR(C10="Required",C10="Should Have but Optional")),"Feature is Required or Should Have but Optional, please describe a work-around that would provide similar functionality",IF(OR(D10="Partial Comply",D10="Do not Comply"),"Explain",IF(AND(D10="Optional Cost",OR(C10="Required")),"Total installed cost of option IS REQUIRED",IF(D10="Optional Cost","Provide total installed cost of option",IF(D10="Comply","Included at no extra cost in base package","Notes")))))</f>
        <v>Notes</v>
      </c>
      <c r="F10" s="45">
        <f>IF(D10="Comply",1,IF(OR(D10="Do not comply",D10="Input"),0,0.25))</f>
        <v>0</v>
      </c>
      <c r="G10" s="45">
        <f>F10*N10</f>
        <v>0</v>
      </c>
      <c r="H10" s="46"/>
      <c r="I10" s="56" t="s">
        <v>21</v>
      </c>
      <c r="J10" s="49"/>
      <c r="K10" s="47"/>
      <c r="L10" s="49"/>
      <c r="M10" s="50" t="s">
        <v>36</v>
      </c>
      <c r="N10" s="51">
        <f>IF(I10&lt;&gt;"",10,IF(J10&lt;&gt;"",6,IF(K10&lt;&gt;"",2,IF(L10&lt;&gt;"",0,""))))</f>
        <v>10</v>
      </c>
      <c r="O10" s="52"/>
    </row>
    <row r="11" spans="1:16" s="54" customFormat="1" ht="51">
      <c r="A11" s="40" t="s">
        <v>37</v>
      </c>
      <c r="B11" s="41" t="s">
        <v>38</v>
      </c>
      <c r="C11" s="42" t="str">
        <f>IF(I11&lt;&gt;"","Required",IF(J11&lt;&gt;"","Should Have but Optional",IF(K11&lt;&gt;"","Nice to Have",IF(L11&lt;&gt;"","None","-"))))</f>
        <v>Required</v>
      </c>
      <c r="D11" s="43" t="s">
        <v>1</v>
      </c>
      <c r="E11" s="44" t="str">
        <f>IF(AND(OR(D11="Do not Comply",D11="Partial Comply"),OR(C11="Required",C11="Should Have but Optional")),"Feature is Required or Should Have but Optional, please describe a work-around that would provide similar functionality",IF(OR(D11="Partial Comply",D11="Do not Comply"),"Explain",IF(AND(D11="Optional Cost",OR(C11="Required")),"Total installed cost of option IS REQUIRED",IF(D11="Optional Cost","Provide total installed cost of option",IF(D11="Comply","Included at no extra cost in base package","Notes")))))</f>
        <v>Notes</v>
      </c>
      <c r="F11" s="45">
        <f>IF(D11="Comply",1,IF(OR(D11="Do not comply",D11="Input"),0,0.25))</f>
        <v>0</v>
      </c>
      <c r="G11" s="45">
        <f>F11*N11</f>
        <v>0</v>
      </c>
      <c r="H11" s="46"/>
      <c r="I11" s="47" t="s">
        <v>21</v>
      </c>
      <c r="J11" s="47"/>
      <c r="K11" s="48"/>
      <c r="L11" s="49"/>
      <c r="M11" s="50" t="s">
        <v>39</v>
      </c>
      <c r="N11" s="51">
        <f>IF(I11&lt;&gt;"",10,IF(J11&lt;&gt;"",6,IF(K11&lt;&gt;"",2,IF(L11&lt;&gt;"",0,""))))</f>
        <v>10</v>
      </c>
      <c r="O11" s="52"/>
      <c r="P11" s="53"/>
    </row>
    <row r="12" spans="1:16" s="54" customFormat="1" ht="51">
      <c r="A12" s="40" t="s">
        <v>40</v>
      </c>
      <c r="B12" s="41" t="s">
        <v>41</v>
      </c>
      <c r="C12" s="42" t="str">
        <f t="shared" si="1"/>
        <v>Should Have but Optional</v>
      </c>
      <c r="D12" s="43" t="s">
        <v>1</v>
      </c>
      <c r="E12" s="44" t="str">
        <f t="shared" si="2"/>
        <v>Notes</v>
      </c>
      <c r="F12" s="45">
        <f t="shared" si="3"/>
        <v>0</v>
      </c>
      <c r="G12" s="45">
        <f t="shared" si="4"/>
        <v>0</v>
      </c>
      <c r="H12" s="46"/>
      <c r="I12" s="47"/>
      <c r="J12" s="47" t="s">
        <v>21</v>
      </c>
      <c r="K12" s="48"/>
      <c r="L12" s="49"/>
      <c r="M12" s="50" t="s">
        <v>42</v>
      </c>
      <c r="N12" s="51">
        <f t="shared" si="0"/>
        <v>6</v>
      </c>
      <c r="O12" s="52"/>
      <c r="P12" s="53"/>
    </row>
    <row r="13" spans="1:16" s="54" customFormat="1" ht="51">
      <c r="A13" s="40" t="s">
        <v>43</v>
      </c>
      <c r="B13" s="41" t="s">
        <v>44</v>
      </c>
      <c r="C13" s="42" t="str">
        <f>IF(I13&lt;&gt;"","Required",IF(J13&lt;&gt;"","Should Have but Optional",IF(K13&lt;&gt;"","Nice to Have",IF(L13&lt;&gt;"","None","-"))))</f>
        <v>Required</v>
      </c>
      <c r="D13" s="43" t="s">
        <v>1</v>
      </c>
      <c r="E13" s="44" t="str">
        <f>IF(AND(OR(D13="Do not Comply",D13="Partial Comply"),OR(C13="Required",C13="Should Have but Optional")),"Feature is Required or Should Have but Optional, please describe a work-around that would provide similar functionality",IF(OR(D13="Partial Comply",D13="Do not Comply"),"Explain",IF(AND(D13="Optional Cost",OR(C13="Required")),"Total installed cost of option IS REQUIRED",IF(D13="Optional Cost","Provide total installed cost of option",IF(D13="Comply","Included at no extra cost in base package","Notes")))))</f>
        <v>Notes</v>
      </c>
      <c r="F13" s="45">
        <f>IF(D13="Comply",1,IF(OR(D13="Do not comply",D13="Input"),0,0.25))</f>
        <v>0</v>
      </c>
      <c r="G13" s="45">
        <f>F13*N13</f>
        <v>0</v>
      </c>
      <c r="H13" s="46"/>
      <c r="I13" s="47" t="s">
        <v>21</v>
      </c>
      <c r="J13" s="47"/>
      <c r="K13" s="55"/>
      <c r="L13" s="49"/>
      <c r="M13" s="50" t="s">
        <v>45</v>
      </c>
      <c r="N13" s="51">
        <f>IF(I13&lt;&gt;"",10,IF(J13&lt;&gt;"",6,IF(K13&lt;&gt;"",2,IF(L13&lt;&gt;"",0,""))))</f>
        <v>10</v>
      </c>
      <c r="O13" s="52"/>
      <c r="P13" s="53"/>
    </row>
    <row r="14" spans="1:16" s="54" customFormat="1" ht="38.25">
      <c r="A14" s="40" t="s">
        <v>46</v>
      </c>
      <c r="B14" s="57" t="s">
        <v>47</v>
      </c>
      <c r="C14" s="42" t="str">
        <f t="shared" si="1"/>
        <v>Required</v>
      </c>
      <c r="D14" s="43" t="s">
        <v>1</v>
      </c>
      <c r="E14" s="44" t="str">
        <f t="shared" si="2"/>
        <v>Notes</v>
      </c>
      <c r="F14" s="45">
        <f t="shared" si="3"/>
        <v>0</v>
      </c>
      <c r="G14" s="45">
        <f t="shared" si="4"/>
        <v>0</v>
      </c>
      <c r="H14" s="46"/>
      <c r="I14" s="56" t="s">
        <v>21</v>
      </c>
      <c r="J14" s="47"/>
      <c r="K14" s="55"/>
      <c r="L14" s="49"/>
      <c r="M14" s="58"/>
      <c r="N14" s="51">
        <f t="shared" si="0"/>
        <v>10</v>
      </c>
      <c r="O14" s="52"/>
      <c r="P14" s="53"/>
    </row>
    <row r="15" spans="1:16" s="54" customFormat="1" ht="39" thickBot="1">
      <c r="A15" s="40" t="s">
        <v>48</v>
      </c>
      <c r="B15" s="41" t="s">
        <v>49</v>
      </c>
      <c r="C15" s="42" t="str">
        <f t="shared" si="1"/>
        <v>Should Have but Optional</v>
      </c>
      <c r="D15" s="43" t="s">
        <v>1</v>
      </c>
      <c r="E15" s="44" t="str">
        <f t="shared" si="2"/>
        <v>Notes</v>
      </c>
      <c r="F15" s="45">
        <f t="shared" si="3"/>
        <v>0</v>
      </c>
      <c r="G15" s="45">
        <f t="shared" si="4"/>
        <v>0</v>
      </c>
      <c r="H15" s="59"/>
      <c r="I15" s="49"/>
      <c r="J15" s="47" t="s">
        <v>21</v>
      </c>
      <c r="K15" s="60"/>
      <c r="L15" s="55"/>
      <c r="M15" s="58"/>
      <c r="N15" s="51">
        <f t="shared" si="0"/>
        <v>6</v>
      </c>
      <c r="O15" s="61"/>
      <c r="P15" s="53"/>
    </row>
    <row r="16" spans="1:16" s="54" customFormat="1" ht="16.5" thickBot="1">
      <c r="A16" s="31" t="s">
        <v>50</v>
      </c>
      <c r="B16" s="32"/>
      <c r="C16" s="33"/>
      <c r="D16" s="33"/>
      <c r="E16" s="131"/>
      <c r="F16" s="34"/>
      <c r="G16" s="35"/>
      <c r="H16" s="36"/>
      <c r="I16" s="33"/>
      <c r="J16" s="33"/>
      <c r="K16" s="33"/>
      <c r="L16" s="33"/>
      <c r="M16" s="33"/>
      <c r="N16" s="33"/>
      <c r="O16" s="52"/>
      <c r="P16" s="53"/>
    </row>
    <row r="17" spans="1:16" s="54" customFormat="1" ht="38.25">
      <c r="A17" s="62" t="s">
        <v>51</v>
      </c>
      <c r="B17" s="63" t="s">
        <v>52</v>
      </c>
      <c r="C17" s="42" t="str">
        <f aca="true" t="shared" si="5" ref="C17:C40">IF(I17&lt;&gt;"","Required",IF(J17&lt;&gt;"","Should Have but Optional",IF(K17&lt;&gt;"","Nice to Have",IF(L17&lt;&gt;"","None","-"))))</f>
        <v>Required</v>
      </c>
      <c r="D17" s="43" t="s">
        <v>1</v>
      </c>
      <c r="E17" s="44" t="str">
        <f aca="true" t="shared" si="6" ref="E17:E40">IF(AND(OR(D17="Do not Comply",D17="Partial Comply"),OR(C17="Required",C17="Should Have but Optional")),"Feature is Required or Should Have but Optional, please describe a work-around that would provide similar functionality",IF(OR(D17="Partial Comply",D17="Do not Comply"),"Explain",IF(AND(D17="Optional Cost",OR(C17="Required")),"Total installed cost of option IS REQUIRED",IF(D17="Optional Cost","Provide total installed cost of option",IF(D17="Comply","Included at no extra cost in base package","Notes")))))</f>
        <v>Notes</v>
      </c>
      <c r="F17" s="45">
        <f aca="true" t="shared" si="7" ref="F17:F40">IF(D17="Comply",1,IF(OR(D17="Do not comply",D17="Input"),0,0.25))</f>
        <v>0</v>
      </c>
      <c r="G17" s="45">
        <f aca="true" t="shared" si="8" ref="G17:G40">F17*N17</f>
        <v>0</v>
      </c>
      <c r="H17" s="59"/>
      <c r="I17" s="64" t="s">
        <v>21</v>
      </c>
      <c r="J17" s="65"/>
      <c r="K17" s="66"/>
      <c r="L17" s="42"/>
      <c r="M17" s="58"/>
      <c r="N17" s="51">
        <f aca="true" t="shared" si="9" ref="N17:N40">IF(I17&lt;&gt;"",10,IF(J17&lt;&gt;"",6,IF(K17&lt;&gt;"",2,IF(L17&lt;&gt;"",0,""))))</f>
        <v>10</v>
      </c>
      <c r="O17" s="52"/>
      <c r="P17" s="53"/>
    </row>
    <row r="18" spans="1:16" s="54" customFormat="1" ht="38.25">
      <c r="A18" s="62" t="s">
        <v>53</v>
      </c>
      <c r="B18" s="63" t="s">
        <v>54</v>
      </c>
      <c r="C18" s="42" t="str">
        <f t="shared" si="5"/>
        <v>Required</v>
      </c>
      <c r="D18" s="43" t="s">
        <v>1</v>
      </c>
      <c r="E18" s="44" t="str">
        <f t="shared" si="6"/>
        <v>Notes</v>
      </c>
      <c r="F18" s="45">
        <f t="shared" si="7"/>
        <v>0</v>
      </c>
      <c r="G18" s="45">
        <f t="shared" si="8"/>
        <v>0</v>
      </c>
      <c r="H18" s="59"/>
      <c r="I18" s="64" t="s">
        <v>21</v>
      </c>
      <c r="J18" s="67"/>
      <c r="K18" s="66"/>
      <c r="L18" s="68"/>
      <c r="M18" s="58"/>
      <c r="N18" s="51">
        <f t="shared" si="9"/>
        <v>10</v>
      </c>
      <c r="O18" s="52"/>
      <c r="P18" s="53"/>
    </row>
    <row r="19" spans="1:16" s="54" customFormat="1" ht="12.75">
      <c r="A19" s="62" t="s">
        <v>55</v>
      </c>
      <c r="B19" s="63" t="s">
        <v>56</v>
      </c>
      <c r="C19" s="42" t="str">
        <f t="shared" si="5"/>
        <v>Required</v>
      </c>
      <c r="D19" s="43" t="s">
        <v>1</v>
      </c>
      <c r="E19" s="44" t="str">
        <f t="shared" si="6"/>
        <v>Notes</v>
      </c>
      <c r="F19" s="45">
        <f t="shared" si="7"/>
        <v>0</v>
      </c>
      <c r="G19" s="45">
        <f t="shared" si="8"/>
        <v>0</v>
      </c>
      <c r="H19" s="59"/>
      <c r="I19" s="64" t="s">
        <v>21</v>
      </c>
      <c r="J19" s="65"/>
      <c r="K19" s="66"/>
      <c r="L19" s="42"/>
      <c r="M19" s="58"/>
      <c r="N19" s="51">
        <f t="shared" si="9"/>
        <v>10</v>
      </c>
      <c r="O19" s="52"/>
      <c r="P19" s="53"/>
    </row>
    <row r="20" spans="1:16" s="54" customFormat="1" ht="89.25">
      <c r="A20" s="62" t="s">
        <v>57</v>
      </c>
      <c r="B20" s="63" t="s">
        <v>58</v>
      </c>
      <c r="C20" s="42" t="str">
        <f t="shared" si="5"/>
        <v>Required</v>
      </c>
      <c r="D20" s="43" t="s">
        <v>1</v>
      </c>
      <c r="E20" s="44" t="str">
        <f t="shared" si="6"/>
        <v>Notes</v>
      </c>
      <c r="F20" s="45">
        <f t="shared" si="7"/>
        <v>0</v>
      </c>
      <c r="G20" s="45">
        <f t="shared" si="8"/>
        <v>0</v>
      </c>
      <c r="H20" s="59"/>
      <c r="I20" s="64" t="s">
        <v>21</v>
      </c>
      <c r="J20" s="65"/>
      <c r="K20" s="66"/>
      <c r="L20" s="42"/>
      <c r="M20" s="69" t="s">
        <v>59</v>
      </c>
      <c r="N20" s="51">
        <f t="shared" si="9"/>
        <v>10</v>
      </c>
      <c r="O20" s="52"/>
      <c r="P20" s="53"/>
    </row>
    <row r="21" spans="1:16" s="54" customFormat="1" ht="38.25">
      <c r="A21" s="62" t="s">
        <v>60</v>
      </c>
      <c r="B21" s="63" t="s">
        <v>61</v>
      </c>
      <c r="C21" s="42" t="str">
        <f t="shared" si="5"/>
        <v>None</v>
      </c>
      <c r="D21" s="43" t="s">
        <v>1</v>
      </c>
      <c r="E21" s="44" t="str">
        <f t="shared" si="6"/>
        <v>Notes</v>
      </c>
      <c r="F21" s="45">
        <f t="shared" si="7"/>
        <v>0</v>
      </c>
      <c r="G21" s="45">
        <f t="shared" si="8"/>
        <v>0</v>
      </c>
      <c r="H21" s="59"/>
      <c r="I21" s="64"/>
      <c r="J21" s="65"/>
      <c r="K21" s="66"/>
      <c r="L21" s="42" t="s">
        <v>21</v>
      </c>
      <c r="M21" s="58" t="s">
        <v>62</v>
      </c>
      <c r="N21" s="51">
        <f t="shared" si="9"/>
        <v>0</v>
      </c>
      <c r="O21" s="52"/>
      <c r="P21" s="53"/>
    </row>
    <row r="22" spans="1:16" s="54" customFormat="1" ht="25.5">
      <c r="A22" s="62" t="s">
        <v>63</v>
      </c>
      <c r="B22" s="63" t="s">
        <v>64</v>
      </c>
      <c r="C22" s="42" t="str">
        <f t="shared" si="5"/>
        <v>Required</v>
      </c>
      <c r="D22" s="43" t="s">
        <v>1</v>
      </c>
      <c r="E22" s="44" t="str">
        <f t="shared" si="6"/>
        <v>Notes</v>
      </c>
      <c r="F22" s="45">
        <f t="shared" si="7"/>
        <v>0</v>
      </c>
      <c r="G22" s="45">
        <f t="shared" si="8"/>
        <v>0</v>
      </c>
      <c r="H22" s="46"/>
      <c r="I22" s="66" t="s">
        <v>21</v>
      </c>
      <c r="J22" s="66"/>
      <c r="K22" s="68"/>
      <c r="L22" s="64"/>
      <c r="M22" s="58"/>
      <c r="N22" s="51">
        <f t="shared" si="9"/>
        <v>10</v>
      </c>
      <c r="O22" s="52"/>
      <c r="P22" s="53"/>
    </row>
    <row r="23" spans="1:16" s="54" customFormat="1" ht="25.5">
      <c r="A23" s="62" t="s">
        <v>65</v>
      </c>
      <c r="B23" s="63" t="s">
        <v>66</v>
      </c>
      <c r="C23" s="42" t="str">
        <f t="shared" si="5"/>
        <v>Should Have but Optional</v>
      </c>
      <c r="D23" s="43" t="s">
        <v>1</v>
      </c>
      <c r="E23" s="44" t="str">
        <f t="shared" si="6"/>
        <v>Notes</v>
      </c>
      <c r="F23" s="45">
        <f t="shared" si="7"/>
        <v>0</v>
      </c>
      <c r="G23" s="45">
        <f t="shared" si="8"/>
        <v>0</v>
      </c>
      <c r="H23" s="59"/>
      <c r="I23" s="64"/>
      <c r="J23" s="66" t="s">
        <v>21</v>
      </c>
      <c r="K23" s="68"/>
      <c r="L23" s="42"/>
      <c r="M23" s="58"/>
      <c r="N23" s="51">
        <f t="shared" si="9"/>
        <v>6</v>
      </c>
      <c r="O23" s="52"/>
      <c r="P23" s="53"/>
    </row>
    <row r="24" spans="1:16" s="54" customFormat="1" ht="38.25">
      <c r="A24" s="62" t="s">
        <v>67</v>
      </c>
      <c r="B24" s="63" t="s">
        <v>68</v>
      </c>
      <c r="C24" s="42" t="str">
        <f t="shared" si="5"/>
        <v>Nice to Have</v>
      </c>
      <c r="D24" s="43" t="s">
        <v>1</v>
      </c>
      <c r="E24" s="44" t="str">
        <f t="shared" si="6"/>
        <v>Notes</v>
      </c>
      <c r="F24" s="45">
        <f t="shared" si="7"/>
        <v>0</v>
      </c>
      <c r="G24" s="45">
        <f t="shared" si="8"/>
        <v>0</v>
      </c>
      <c r="H24" s="59"/>
      <c r="I24" s="64"/>
      <c r="J24" s="66"/>
      <c r="K24" s="68" t="s">
        <v>21</v>
      </c>
      <c r="L24" s="42"/>
      <c r="M24" s="58"/>
      <c r="N24" s="51">
        <f t="shared" si="9"/>
        <v>2</v>
      </c>
      <c r="O24" s="52"/>
      <c r="P24" s="53"/>
    </row>
    <row r="25" spans="1:16" s="54" customFormat="1" ht="38.25">
      <c r="A25" s="62" t="s">
        <v>69</v>
      </c>
      <c r="B25" s="63" t="s">
        <v>70</v>
      </c>
      <c r="C25" s="42" t="str">
        <f t="shared" si="5"/>
        <v>Nice to Have</v>
      </c>
      <c r="D25" s="43" t="s">
        <v>1</v>
      </c>
      <c r="E25" s="44" t="str">
        <f t="shared" si="6"/>
        <v>Notes</v>
      </c>
      <c r="F25" s="45">
        <f t="shared" si="7"/>
        <v>0</v>
      </c>
      <c r="G25" s="45">
        <f t="shared" si="8"/>
        <v>0</v>
      </c>
      <c r="H25" s="59"/>
      <c r="I25" s="64"/>
      <c r="J25" s="66"/>
      <c r="K25" s="68" t="s">
        <v>21</v>
      </c>
      <c r="L25" s="42"/>
      <c r="M25" s="58"/>
      <c r="N25" s="51">
        <f t="shared" si="9"/>
        <v>2</v>
      </c>
      <c r="O25" s="52"/>
      <c r="P25" s="53"/>
    </row>
    <row r="26" spans="1:16" s="54" customFormat="1" ht="63.75">
      <c r="A26" s="62" t="s">
        <v>71</v>
      </c>
      <c r="B26" s="63" t="s">
        <v>72</v>
      </c>
      <c r="C26" s="42" t="str">
        <f t="shared" si="5"/>
        <v>Nice to Have</v>
      </c>
      <c r="D26" s="43" t="s">
        <v>1</v>
      </c>
      <c r="E26" s="44" t="str">
        <f t="shared" si="6"/>
        <v>Notes</v>
      </c>
      <c r="F26" s="45">
        <f t="shared" si="7"/>
        <v>0</v>
      </c>
      <c r="G26" s="45">
        <f t="shared" si="8"/>
        <v>0</v>
      </c>
      <c r="H26" s="59"/>
      <c r="I26" s="64"/>
      <c r="J26" s="65"/>
      <c r="K26" s="66" t="s">
        <v>21</v>
      </c>
      <c r="L26" s="42"/>
      <c r="M26" s="58"/>
      <c r="N26" s="51">
        <f t="shared" si="9"/>
        <v>2</v>
      </c>
      <c r="O26" s="52"/>
      <c r="P26" s="53"/>
    </row>
    <row r="27" spans="1:16" s="54" customFormat="1" ht="25.5">
      <c r="A27" s="62" t="s">
        <v>73</v>
      </c>
      <c r="B27" s="63" t="s">
        <v>74</v>
      </c>
      <c r="C27" s="42" t="str">
        <f t="shared" si="5"/>
        <v>Nice to Have</v>
      </c>
      <c r="D27" s="43" t="s">
        <v>1</v>
      </c>
      <c r="E27" s="44" t="str">
        <f t="shared" si="6"/>
        <v>Notes</v>
      </c>
      <c r="F27" s="45">
        <f t="shared" si="7"/>
        <v>0</v>
      </c>
      <c r="G27" s="45">
        <f t="shared" si="8"/>
        <v>0</v>
      </c>
      <c r="H27" s="46"/>
      <c r="I27" s="66"/>
      <c r="J27" s="64"/>
      <c r="K27" s="68" t="s">
        <v>21</v>
      </c>
      <c r="L27" s="64"/>
      <c r="M27" s="58"/>
      <c r="N27" s="51">
        <f t="shared" si="9"/>
        <v>2</v>
      </c>
      <c r="O27" s="52"/>
      <c r="P27" s="53"/>
    </row>
    <row r="28" spans="1:16" s="54" customFormat="1" ht="25.5">
      <c r="A28" s="62" t="s">
        <v>75</v>
      </c>
      <c r="B28" s="63" t="s">
        <v>76</v>
      </c>
      <c r="C28" s="42" t="str">
        <f t="shared" si="5"/>
        <v>Nice to Have</v>
      </c>
      <c r="D28" s="43" t="s">
        <v>1</v>
      </c>
      <c r="E28" s="44" t="str">
        <f t="shared" si="6"/>
        <v>Notes</v>
      </c>
      <c r="F28" s="45">
        <f t="shared" si="7"/>
        <v>0</v>
      </c>
      <c r="G28" s="45">
        <f t="shared" si="8"/>
        <v>0</v>
      </c>
      <c r="H28" s="46"/>
      <c r="I28" s="66"/>
      <c r="J28" s="64"/>
      <c r="K28" s="68" t="s">
        <v>21</v>
      </c>
      <c r="L28" s="64"/>
      <c r="M28" s="58"/>
      <c r="N28" s="51">
        <f t="shared" si="9"/>
        <v>2</v>
      </c>
      <c r="O28" s="52"/>
      <c r="P28" s="53"/>
    </row>
    <row r="29" spans="1:16" s="54" customFormat="1" ht="51">
      <c r="A29" s="62" t="s">
        <v>77</v>
      </c>
      <c r="B29" s="63" t="s">
        <v>78</v>
      </c>
      <c r="C29" s="42" t="str">
        <f t="shared" si="5"/>
        <v>Nice to Have</v>
      </c>
      <c r="D29" s="43" t="s">
        <v>1</v>
      </c>
      <c r="E29" s="44" t="str">
        <f t="shared" si="6"/>
        <v>Notes</v>
      </c>
      <c r="F29" s="45">
        <f t="shared" si="7"/>
        <v>0</v>
      </c>
      <c r="G29" s="45">
        <f t="shared" si="8"/>
        <v>0</v>
      </c>
      <c r="H29" s="46"/>
      <c r="I29" s="66"/>
      <c r="J29" s="64"/>
      <c r="K29" s="68" t="s">
        <v>21</v>
      </c>
      <c r="L29" s="64"/>
      <c r="M29" s="58"/>
      <c r="N29" s="51">
        <f t="shared" si="9"/>
        <v>2</v>
      </c>
      <c r="O29" s="52"/>
      <c r="P29" s="53"/>
    </row>
    <row r="30" spans="1:16" s="54" customFormat="1" ht="51">
      <c r="A30" s="62" t="s">
        <v>79</v>
      </c>
      <c r="B30" s="63" t="s">
        <v>80</v>
      </c>
      <c r="C30" s="42" t="str">
        <f t="shared" si="5"/>
        <v>Required</v>
      </c>
      <c r="D30" s="43" t="s">
        <v>1</v>
      </c>
      <c r="E30" s="44" t="str">
        <f t="shared" si="6"/>
        <v>Notes</v>
      </c>
      <c r="F30" s="45">
        <f t="shared" si="7"/>
        <v>0</v>
      </c>
      <c r="G30" s="45">
        <f t="shared" si="8"/>
        <v>0</v>
      </c>
      <c r="H30" s="46"/>
      <c r="I30" s="66" t="s">
        <v>21</v>
      </c>
      <c r="J30" s="64"/>
      <c r="K30" s="68"/>
      <c r="L30" s="64"/>
      <c r="M30" s="58"/>
      <c r="N30" s="51">
        <f t="shared" si="9"/>
        <v>10</v>
      </c>
      <c r="O30" s="52"/>
      <c r="P30" s="53"/>
    </row>
    <row r="31" spans="1:16" s="54" customFormat="1" ht="63.75">
      <c r="A31" s="62" t="s">
        <v>81</v>
      </c>
      <c r="B31" s="63" t="s">
        <v>82</v>
      </c>
      <c r="C31" s="42" t="str">
        <f t="shared" si="5"/>
        <v>Should Have but Optional</v>
      </c>
      <c r="D31" s="43" t="s">
        <v>1</v>
      </c>
      <c r="E31" s="44" t="str">
        <f t="shared" si="6"/>
        <v>Notes</v>
      </c>
      <c r="F31" s="45">
        <f t="shared" si="7"/>
        <v>0</v>
      </c>
      <c r="G31" s="45">
        <f t="shared" si="8"/>
        <v>0</v>
      </c>
      <c r="H31" s="46"/>
      <c r="I31" s="66"/>
      <c r="J31" s="64" t="s">
        <v>21</v>
      </c>
      <c r="K31" s="68"/>
      <c r="L31" s="64"/>
      <c r="M31" s="58"/>
      <c r="N31" s="51">
        <f t="shared" si="9"/>
        <v>6</v>
      </c>
      <c r="O31" s="52"/>
      <c r="P31" s="53"/>
    </row>
    <row r="32" spans="1:16" s="54" customFormat="1" ht="25.5">
      <c r="A32" s="62" t="s">
        <v>83</v>
      </c>
      <c r="B32" s="63" t="s">
        <v>84</v>
      </c>
      <c r="C32" s="42" t="str">
        <f t="shared" si="5"/>
        <v>Nice to Have</v>
      </c>
      <c r="D32" s="43" t="s">
        <v>1</v>
      </c>
      <c r="E32" s="44" t="str">
        <f t="shared" si="6"/>
        <v>Notes</v>
      </c>
      <c r="F32" s="45">
        <f t="shared" si="7"/>
        <v>0</v>
      </c>
      <c r="G32" s="45">
        <f t="shared" si="8"/>
        <v>0</v>
      </c>
      <c r="H32" s="46"/>
      <c r="I32" s="66"/>
      <c r="J32" s="64"/>
      <c r="K32" s="68" t="s">
        <v>21</v>
      </c>
      <c r="L32" s="64"/>
      <c r="M32" s="58"/>
      <c r="N32" s="51">
        <f t="shared" si="9"/>
        <v>2</v>
      </c>
      <c r="O32" s="52"/>
      <c r="P32" s="53"/>
    </row>
    <row r="33" spans="1:16" s="54" customFormat="1" ht="25.5">
      <c r="A33" s="62" t="s">
        <v>85</v>
      </c>
      <c r="B33" s="63" t="s">
        <v>86</v>
      </c>
      <c r="C33" s="42" t="str">
        <f>IF(I33&lt;&gt;"","Required",IF(J33&lt;&gt;"","Should Have but Optional",IF(K33&lt;&gt;"","Nice to Have",IF(L33&lt;&gt;"","None","-"))))</f>
        <v>Should Have but Optional</v>
      </c>
      <c r="D33" s="43" t="s">
        <v>1</v>
      </c>
      <c r="E33" s="44" t="str">
        <f>IF(AND(OR(D33="Do not Comply",D33="Partial Comply"),OR(C33="Required",C33="Should Have but Optional")),"Feature is Required or Should Have but Optional, please describe a work-around that would provide similar functionality",IF(OR(D33="Partial Comply",D33="Do not Comply"),"Explain",IF(AND(D33="Optional Cost",OR(C33="Required")),"Total installed cost of option IS REQUIRED",IF(D33="Optional Cost","Provide total installed cost of option",IF(D33="Comply","Included at no extra cost in base package","Notes")))))</f>
        <v>Notes</v>
      </c>
      <c r="F33" s="45">
        <f>IF(D33="Comply",1,IF(OR(D33="Do not comply",D33="Input"),0,0.25))</f>
        <v>0</v>
      </c>
      <c r="G33" s="45">
        <f>F33*N33</f>
        <v>0</v>
      </c>
      <c r="H33" s="46"/>
      <c r="I33" s="66"/>
      <c r="J33" s="64" t="s">
        <v>21</v>
      </c>
      <c r="K33" s="68"/>
      <c r="L33" s="64"/>
      <c r="M33" s="58"/>
      <c r="N33" s="51">
        <f>IF(I33&lt;&gt;"",10,IF(J33&lt;&gt;"",6,IF(K33&lt;&gt;"",2,IF(L33&lt;&gt;"",0,""))))</f>
        <v>6</v>
      </c>
      <c r="O33" s="52"/>
      <c r="P33" s="53"/>
    </row>
    <row r="34" spans="1:16" s="54" customFormat="1" ht="25.5">
      <c r="A34" s="62" t="s">
        <v>87</v>
      </c>
      <c r="B34" s="63" t="s">
        <v>88</v>
      </c>
      <c r="C34" s="42" t="str">
        <f t="shared" si="5"/>
        <v>Required</v>
      </c>
      <c r="D34" s="43" t="s">
        <v>1</v>
      </c>
      <c r="E34" s="44" t="str">
        <f t="shared" si="6"/>
        <v>Notes</v>
      </c>
      <c r="F34" s="45">
        <f t="shared" si="7"/>
        <v>0</v>
      </c>
      <c r="G34" s="45">
        <f t="shared" si="8"/>
        <v>0</v>
      </c>
      <c r="H34" s="46"/>
      <c r="I34" s="66" t="s">
        <v>21</v>
      </c>
      <c r="J34" s="64"/>
      <c r="K34" s="68"/>
      <c r="L34" s="64"/>
      <c r="M34" s="58"/>
      <c r="N34" s="51">
        <f t="shared" si="9"/>
        <v>10</v>
      </c>
      <c r="O34" s="52"/>
      <c r="P34" s="53"/>
    </row>
    <row r="35" spans="1:16" s="54" customFormat="1" ht="25.5">
      <c r="A35" s="62" t="s">
        <v>89</v>
      </c>
      <c r="B35" s="63" t="s">
        <v>90</v>
      </c>
      <c r="C35" s="42" t="str">
        <f t="shared" si="5"/>
        <v>Should Have but Optional</v>
      </c>
      <c r="D35" s="43" t="s">
        <v>1</v>
      </c>
      <c r="E35" s="44" t="str">
        <f t="shared" si="6"/>
        <v>Notes</v>
      </c>
      <c r="F35" s="45">
        <f t="shared" si="7"/>
        <v>0</v>
      </c>
      <c r="G35" s="45">
        <f t="shared" si="8"/>
        <v>0</v>
      </c>
      <c r="H35" s="46"/>
      <c r="I35" s="66"/>
      <c r="J35" s="64" t="s">
        <v>21</v>
      </c>
      <c r="K35" s="68"/>
      <c r="L35" s="64"/>
      <c r="M35" s="58"/>
      <c r="N35" s="51">
        <f t="shared" si="9"/>
        <v>6</v>
      </c>
      <c r="O35" s="52"/>
      <c r="P35" s="53"/>
    </row>
    <row r="36" spans="1:16" s="54" customFormat="1" ht="25.5">
      <c r="A36" s="70" t="s">
        <v>91</v>
      </c>
      <c r="B36" s="63" t="s">
        <v>92</v>
      </c>
      <c r="C36" s="42" t="str">
        <f t="shared" si="5"/>
        <v>Should Have but Optional</v>
      </c>
      <c r="D36" s="43" t="s">
        <v>1</v>
      </c>
      <c r="E36" s="44" t="str">
        <f t="shared" si="6"/>
        <v>Notes</v>
      </c>
      <c r="F36" s="45">
        <f t="shared" si="7"/>
        <v>0</v>
      </c>
      <c r="G36" s="45">
        <f t="shared" si="8"/>
        <v>0</v>
      </c>
      <c r="H36" s="59"/>
      <c r="I36" s="64"/>
      <c r="J36" s="67" t="s">
        <v>21</v>
      </c>
      <c r="K36" s="66"/>
      <c r="L36" s="68"/>
      <c r="M36" s="58"/>
      <c r="N36" s="51">
        <f t="shared" si="9"/>
        <v>6</v>
      </c>
      <c r="O36" s="52"/>
      <c r="P36" s="53"/>
    </row>
    <row r="37" spans="1:16" s="54" customFormat="1" ht="25.5">
      <c r="A37" s="70" t="s">
        <v>93</v>
      </c>
      <c r="B37" s="63" t="s">
        <v>94</v>
      </c>
      <c r="C37" s="42" t="str">
        <f t="shared" si="5"/>
        <v>None</v>
      </c>
      <c r="D37" s="43" t="s">
        <v>1</v>
      </c>
      <c r="E37" s="44" t="str">
        <f t="shared" si="6"/>
        <v>Notes</v>
      </c>
      <c r="F37" s="45">
        <f t="shared" si="7"/>
        <v>0</v>
      </c>
      <c r="G37" s="45">
        <f t="shared" si="8"/>
        <v>0</v>
      </c>
      <c r="H37" s="59"/>
      <c r="I37" s="64"/>
      <c r="J37" s="67"/>
      <c r="K37" s="66"/>
      <c r="L37" s="68" t="s">
        <v>21</v>
      </c>
      <c r="M37" s="58"/>
      <c r="N37" s="51">
        <f t="shared" si="9"/>
        <v>0</v>
      </c>
      <c r="O37" s="52"/>
      <c r="P37" s="53"/>
    </row>
    <row r="38" spans="1:16" s="54" customFormat="1" ht="76.5">
      <c r="A38" s="62" t="s">
        <v>95</v>
      </c>
      <c r="B38" s="63" t="s">
        <v>96</v>
      </c>
      <c r="C38" s="42" t="str">
        <f t="shared" si="5"/>
        <v>None</v>
      </c>
      <c r="D38" s="43" t="s">
        <v>1</v>
      </c>
      <c r="E38" s="44" t="str">
        <f t="shared" si="6"/>
        <v>Notes</v>
      </c>
      <c r="F38" s="45">
        <f t="shared" si="7"/>
        <v>0</v>
      </c>
      <c r="G38" s="45">
        <f t="shared" si="8"/>
        <v>0</v>
      </c>
      <c r="H38" s="46"/>
      <c r="I38" s="66"/>
      <c r="J38" s="64"/>
      <c r="K38" s="68"/>
      <c r="L38" s="64" t="s">
        <v>21</v>
      </c>
      <c r="M38" s="58"/>
      <c r="N38" s="51">
        <f t="shared" si="9"/>
        <v>0</v>
      </c>
      <c r="O38" s="52"/>
      <c r="P38" s="53"/>
    </row>
    <row r="39" spans="1:16" s="54" customFormat="1" ht="76.5">
      <c r="A39" s="62" t="s">
        <v>97</v>
      </c>
      <c r="B39" s="63" t="s">
        <v>98</v>
      </c>
      <c r="C39" s="42" t="str">
        <f t="shared" si="5"/>
        <v>Required</v>
      </c>
      <c r="D39" s="43" t="s">
        <v>1</v>
      </c>
      <c r="E39" s="44" t="str">
        <f t="shared" si="6"/>
        <v>Notes</v>
      </c>
      <c r="F39" s="45">
        <f t="shared" si="7"/>
        <v>0</v>
      </c>
      <c r="G39" s="45">
        <f t="shared" si="8"/>
        <v>0</v>
      </c>
      <c r="H39" s="46"/>
      <c r="I39" s="66" t="s">
        <v>21</v>
      </c>
      <c r="J39" s="66"/>
      <c r="K39" s="68"/>
      <c r="L39" s="64"/>
      <c r="M39" s="58"/>
      <c r="N39" s="51">
        <f t="shared" si="9"/>
        <v>10</v>
      </c>
      <c r="O39" s="52"/>
      <c r="P39" s="53"/>
    </row>
    <row r="40" spans="1:16" s="54" customFormat="1" ht="39" thickBot="1">
      <c r="A40" s="62" t="s">
        <v>99</v>
      </c>
      <c r="B40" s="63" t="s">
        <v>100</v>
      </c>
      <c r="C40" s="42" t="str">
        <f t="shared" si="5"/>
        <v>Should Have but Optional</v>
      </c>
      <c r="D40" s="43" t="s">
        <v>1</v>
      </c>
      <c r="E40" s="44" t="str">
        <f t="shared" si="6"/>
        <v>Notes</v>
      </c>
      <c r="F40" s="45">
        <f t="shared" si="7"/>
        <v>0</v>
      </c>
      <c r="G40" s="45">
        <f t="shared" si="8"/>
        <v>0</v>
      </c>
      <c r="H40" s="46"/>
      <c r="I40" s="66"/>
      <c r="J40" s="66" t="s">
        <v>21</v>
      </c>
      <c r="K40" s="68"/>
      <c r="L40" s="64"/>
      <c r="M40" s="58"/>
      <c r="N40" s="51">
        <f t="shared" si="9"/>
        <v>6</v>
      </c>
      <c r="O40" s="61"/>
      <c r="P40" s="53"/>
    </row>
    <row r="41" spans="1:16" s="54" customFormat="1" ht="16.5" thickBot="1">
      <c r="A41" s="31" t="s">
        <v>101</v>
      </c>
      <c r="B41" s="32"/>
      <c r="C41" s="33"/>
      <c r="D41" s="33"/>
      <c r="E41" s="131"/>
      <c r="F41" s="34"/>
      <c r="G41" s="35"/>
      <c r="H41" s="36"/>
      <c r="I41" s="33"/>
      <c r="J41" s="33"/>
      <c r="K41" s="33"/>
      <c r="L41" s="33"/>
      <c r="M41" s="33"/>
      <c r="N41" s="33"/>
      <c r="O41" s="52"/>
      <c r="P41" s="53"/>
    </row>
    <row r="42" spans="1:16" s="54" customFormat="1" ht="38.25">
      <c r="A42" s="62" t="s">
        <v>102</v>
      </c>
      <c r="B42" s="63" t="s">
        <v>103</v>
      </c>
      <c r="C42" s="42" t="str">
        <f aca="true" t="shared" si="10" ref="C42:C84">IF(I42&lt;&gt;"","Required",IF(J42&lt;&gt;"","Should Have but Optional",IF(K42&lt;&gt;"","Nice to Have",IF(L42&lt;&gt;"","None","-"))))</f>
        <v>Required</v>
      </c>
      <c r="D42" s="43" t="s">
        <v>1</v>
      </c>
      <c r="E42" s="44" t="str">
        <f aca="true" t="shared" si="11" ref="E42:E84">IF(AND(OR(D42="Do not Comply",D42="Partial Comply"),OR(C42="Required",C42="Should Have but Optional")),"Feature is Required or Should Have but Optional, please describe a work-around that would provide similar functionality",IF(OR(D42="Partial Comply",D42="Do not Comply"),"Explain",IF(AND(D42="Optional Cost",OR(C42="Required")),"Total installed cost of option IS REQUIRED",IF(D42="Optional Cost","Provide total installed cost of option",IF(D42="Comply","Included at no extra cost in base package","Notes")))))</f>
        <v>Notes</v>
      </c>
      <c r="F42" s="45">
        <f aca="true" t="shared" si="12" ref="F42:F84">IF(D42="Comply",1,IF(OR(D42="Do not comply",D42="Input"),0,0.25))</f>
        <v>0</v>
      </c>
      <c r="G42" s="45">
        <f aca="true" t="shared" si="13" ref="G42:G84">F42*N42</f>
        <v>0</v>
      </c>
      <c r="H42" s="71"/>
      <c r="I42" s="66" t="s">
        <v>21</v>
      </c>
      <c r="J42" s="67"/>
      <c r="K42" s="67"/>
      <c r="L42" s="68"/>
      <c r="M42" s="58"/>
      <c r="N42" s="51">
        <f>IF(I42&lt;&gt;"",10,IF(J42&lt;&gt;"",6,IF(K42&lt;&gt;"",2,IF(L42&lt;&gt;"",0,""))))</f>
        <v>10</v>
      </c>
      <c r="O42" s="52"/>
      <c r="P42" s="53"/>
    </row>
    <row r="43" spans="1:16" s="54" customFormat="1" ht="12.75">
      <c r="A43" s="62" t="s">
        <v>104</v>
      </c>
      <c r="B43" s="63" t="s">
        <v>105</v>
      </c>
      <c r="C43" s="42" t="str">
        <f>IF(I43&lt;&gt;"","Required",IF(J43&lt;&gt;"","Should Have but Optional",IF(K43&lt;&gt;"","Nice to Have",IF(L43&lt;&gt;"","None","-"))))</f>
        <v>Required</v>
      </c>
      <c r="D43" s="43" t="s">
        <v>1</v>
      </c>
      <c r="E43" s="44" t="str">
        <f>IF(AND(OR(D43="Do not Comply",D43="Partial Comply"),OR(C43="Required",C43="Should Have but Optional")),"Feature is Required or Should Have but Optional, please describe a work-around that would provide similar functionality",IF(OR(D43="Partial Comply",D43="Do not Comply"),"Explain",IF(AND(D43="Optional Cost",OR(C43="Required")),"Total installed cost of option IS REQUIRED",IF(D43="Optional Cost","Provide total installed cost of option",IF(D43="Comply","Included at no extra cost in base package","Notes")))))</f>
        <v>Notes</v>
      </c>
      <c r="F43" s="45">
        <f>IF(D43="Comply",1,IF(OR(D43="Do not comply",D43="Input"),0,0.25))</f>
        <v>0</v>
      </c>
      <c r="G43" s="45">
        <f>F43*N43</f>
        <v>0</v>
      </c>
      <c r="H43" s="71"/>
      <c r="I43" s="66" t="s">
        <v>21</v>
      </c>
      <c r="J43" s="65"/>
      <c r="K43" s="67"/>
      <c r="L43" s="42"/>
      <c r="M43" s="58"/>
      <c r="N43" s="51">
        <f>IF(I43&lt;&gt;"",10,IF(J43&lt;&gt;"",6,IF(K43&lt;&gt;"",2,IF(L43&lt;&gt;"",0,""))))</f>
        <v>10</v>
      </c>
      <c r="O43" s="52"/>
      <c r="P43" s="53"/>
    </row>
    <row r="44" spans="1:16" s="54" customFormat="1" ht="38.25">
      <c r="A44" s="62" t="s">
        <v>106</v>
      </c>
      <c r="B44" s="63" t="s">
        <v>107</v>
      </c>
      <c r="C44" s="42" t="str">
        <f t="shared" si="10"/>
        <v>Required</v>
      </c>
      <c r="D44" s="43" t="s">
        <v>1</v>
      </c>
      <c r="E44" s="44" t="str">
        <f t="shared" si="11"/>
        <v>Notes</v>
      </c>
      <c r="F44" s="45">
        <f t="shared" si="12"/>
        <v>0</v>
      </c>
      <c r="G44" s="45">
        <f t="shared" si="13"/>
        <v>0</v>
      </c>
      <c r="H44" s="71"/>
      <c r="I44" s="72" t="s">
        <v>21</v>
      </c>
      <c r="J44" s="66"/>
      <c r="K44" s="67"/>
      <c r="L44" s="42"/>
      <c r="M44" s="58"/>
      <c r="N44" s="51">
        <f>IF(I44&lt;&gt;"",10,IF(J44&lt;&gt;"",6,IF(K44&lt;&gt;"",2,IF(L44&lt;&gt;"",0,""))))</f>
        <v>10</v>
      </c>
      <c r="O44" s="52"/>
      <c r="P44" s="53"/>
    </row>
    <row r="45" spans="1:16" s="54" customFormat="1" ht="25.5">
      <c r="A45" s="62" t="s">
        <v>108</v>
      </c>
      <c r="B45" s="63" t="s">
        <v>109</v>
      </c>
      <c r="C45" s="42" t="str">
        <f t="shared" si="10"/>
        <v>Required</v>
      </c>
      <c r="D45" s="43" t="s">
        <v>1</v>
      </c>
      <c r="E45" s="44" t="str">
        <f t="shared" si="11"/>
        <v>Notes</v>
      </c>
      <c r="F45" s="45">
        <f t="shared" si="12"/>
        <v>0</v>
      </c>
      <c r="G45" s="45">
        <f t="shared" si="13"/>
        <v>0</v>
      </c>
      <c r="H45" s="71"/>
      <c r="I45" s="72" t="s">
        <v>21</v>
      </c>
      <c r="J45" s="66"/>
      <c r="K45" s="67"/>
      <c r="L45" s="42"/>
      <c r="M45" s="58"/>
      <c r="N45" s="51">
        <f aca="true" t="shared" si="14" ref="N45:N89">IF(I45&lt;&gt;"",10,IF(J45&lt;&gt;"",6,IF(K45&lt;&gt;"",2,IF(L45&lt;&gt;"",0,""))))</f>
        <v>10</v>
      </c>
      <c r="O45" s="52"/>
      <c r="P45" s="53"/>
    </row>
    <row r="46" spans="1:16" s="54" customFormat="1" ht="25.5">
      <c r="A46" s="62" t="s">
        <v>110</v>
      </c>
      <c r="B46" s="63" t="s">
        <v>111</v>
      </c>
      <c r="C46" s="42" t="str">
        <f t="shared" si="10"/>
        <v>Required</v>
      </c>
      <c r="D46" s="43" t="s">
        <v>1</v>
      </c>
      <c r="E46" s="44" t="str">
        <f t="shared" si="11"/>
        <v>Notes</v>
      </c>
      <c r="F46" s="45">
        <f t="shared" si="12"/>
        <v>0</v>
      </c>
      <c r="G46" s="45">
        <f t="shared" si="13"/>
        <v>0</v>
      </c>
      <c r="H46" s="71"/>
      <c r="I46" s="72" t="s">
        <v>21</v>
      </c>
      <c r="J46" s="66"/>
      <c r="K46" s="67"/>
      <c r="L46" s="42"/>
      <c r="M46" s="58"/>
      <c r="N46" s="51">
        <f t="shared" si="14"/>
        <v>10</v>
      </c>
      <c r="O46" s="52"/>
      <c r="P46" s="53"/>
    </row>
    <row r="47" spans="1:16" s="54" customFormat="1" ht="25.5">
      <c r="A47" s="62" t="s">
        <v>112</v>
      </c>
      <c r="B47" s="63" t="s">
        <v>113</v>
      </c>
      <c r="C47" s="42" t="str">
        <f>IF(I47&lt;&gt;"","Required",IF(J47&lt;&gt;"","Should Have but Optional",IF(K47&lt;&gt;"","Nice to Have",IF(L47&lt;&gt;"","None","-"))))</f>
        <v>Required</v>
      </c>
      <c r="D47" s="43" t="s">
        <v>1</v>
      </c>
      <c r="E47" s="44" t="str">
        <f>IF(AND(OR(D47="Do not Comply",D47="Partial Comply"),OR(C47="Required",C47="Should Have but Optional")),"Feature is Required or Should Have but Optional, please describe a work-around that would provide similar functionality",IF(OR(D47="Partial Comply",D47="Do not Comply"),"Explain",IF(AND(D47="Optional Cost",OR(C47="Required")),"Total installed cost of option IS REQUIRED",IF(D47="Optional Cost","Provide total installed cost of option",IF(D47="Comply","Included at no extra cost in base package","Notes")))))</f>
        <v>Notes</v>
      </c>
      <c r="F47" s="45">
        <f>IF(D47="Comply",1,IF(OR(D47="Do not comply",D47="Input"),0,0.25))</f>
        <v>0</v>
      </c>
      <c r="G47" s="45">
        <f>F47*N47</f>
        <v>0</v>
      </c>
      <c r="H47" s="71"/>
      <c r="I47" s="72" t="s">
        <v>21</v>
      </c>
      <c r="J47" s="66"/>
      <c r="K47" s="67"/>
      <c r="L47" s="42"/>
      <c r="M47" s="58"/>
      <c r="N47" s="51">
        <f>IF(I47&lt;&gt;"",10,IF(J47&lt;&gt;"",6,IF(K47&lt;&gt;"",2,IF(L47&lt;&gt;"",0,""))))</f>
        <v>10</v>
      </c>
      <c r="O47" s="52"/>
      <c r="P47" s="53"/>
    </row>
    <row r="48" spans="1:16" s="54" customFormat="1" ht="25.5">
      <c r="A48" s="62" t="s">
        <v>114</v>
      </c>
      <c r="B48" s="63" t="s">
        <v>115</v>
      </c>
      <c r="C48" s="42" t="str">
        <f t="shared" si="10"/>
        <v>Required</v>
      </c>
      <c r="D48" s="43" t="s">
        <v>1</v>
      </c>
      <c r="E48" s="44" t="str">
        <f t="shared" si="11"/>
        <v>Notes</v>
      </c>
      <c r="F48" s="45">
        <f t="shared" si="12"/>
        <v>0</v>
      </c>
      <c r="G48" s="45">
        <f t="shared" si="13"/>
        <v>0</v>
      </c>
      <c r="H48" s="71"/>
      <c r="I48" s="72" t="s">
        <v>21</v>
      </c>
      <c r="J48" s="66"/>
      <c r="K48" s="67"/>
      <c r="L48" s="42"/>
      <c r="M48" s="58"/>
      <c r="N48" s="51">
        <f t="shared" si="14"/>
        <v>10</v>
      </c>
      <c r="O48" s="52"/>
      <c r="P48" s="53"/>
    </row>
    <row r="49" spans="1:16" s="54" customFormat="1" ht="25.5">
      <c r="A49" s="62" t="s">
        <v>116</v>
      </c>
      <c r="B49" s="63" t="s">
        <v>117</v>
      </c>
      <c r="C49" s="42" t="str">
        <f t="shared" si="10"/>
        <v>Required</v>
      </c>
      <c r="D49" s="43" t="s">
        <v>1</v>
      </c>
      <c r="E49" s="44" t="s">
        <v>497</v>
      </c>
      <c r="F49" s="45">
        <f t="shared" si="12"/>
        <v>0</v>
      </c>
      <c r="G49" s="45">
        <f t="shared" si="13"/>
        <v>0</v>
      </c>
      <c r="H49" s="71"/>
      <c r="I49" s="72" t="s">
        <v>21</v>
      </c>
      <c r="J49" s="66"/>
      <c r="K49" s="67"/>
      <c r="L49" s="42"/>
      <c r="M49" s="58"/>
      <c r="N49" s="51">
        <f t="shared" si="14"/>
        <v>10</v>
      </c>
      <c r="O49" s="52"/>
      <c r="P49" s="53"/>
    </row>
    <row r="50" spans="1:16" s="74" customFormat="1" ht="25.5">
      <c r="A50" s="62" t="s">
        <v>118</v>
      </c>
      <c r="B50" s="63" t="s">
        <v>119</v>
      </c>
      <c r="C50" s="42" t="str">
        <f t="shared" si="10"/>
        <v>Should Have but Optional</v>
      </c>
      <c r="D50" s="43" t="s">
        <v>1</v>
      </c>
      <c r="E50" s="44" t="str">
        <f t="shared" si="11"/>
        <v>Notes</v>
      </c>
      <c r="F50" s="45">
        <f t="shared" si="12"/>
        <v>0</v>
      </c>
      <c r="G50" s="45">
        <f t="shared" si="13"/>
        <v>0</v>
      </c>
      <c r="H50" s="71"/>
      <c r="I50" s="72"/>
      <c r="J50" s="66" t="s">
        <v>21</v>
      </c>
      <c r="K50" s="67"/>
      <c r="L50" s="42"/>
      <c r="M50" s="58"/>
      <c r="N50" s="51">
        <f t="shared" si="14"/>
        <v>6</v>
      </c>
      <c r="O50" s="52"/>
      <c r="P50" s="73"/>
    </row>
    <row r="51" spans="1:16" s="54" customFormat="1" ht="25.5">
      <c r="A51" s="62" t="s">
        <v>120</v>
      </c>
      <c r="B51" s="63" t="s">
        <v>121</v>
      </c>
      <c r="C51" s="42" t="str">
        <f>IF(I51&lt;&gt;"","Required",IF(J51&lt;&gt;"","Should Have but Optional",IF(K51&lt;&gt;"","Nice to Have",IF(L51&lt;&gt;"","None","-"))))</f>
        <v>Required</v>
      </c>
      <c r="D51" s="43" t="s">
        <v>1</v>
      </c>
      <c r="E51" s="44" t="str">
        <f>IF(AND(OR(D51="Do not Comply",D51="Partial Comply"),OR(C51="Required",C51="Should Have but Optional")),"Feature is Required or Should Have but Optional, please describe a work-around that would provide similar functionality",IF(OR(D51="Partial Comply",D51="Do not Comply"),"Explain",IF(AND(D51="Optional Cost",OR(C51="Required")),"Total installed cost of option IS REQUIRED",IF(D51="Optional Cost","Provide total installed cost of option",IF(D51="Comply","Included at no extra cost in base package","Notes")))))</f>
        <v>Notes</v>
      </c>
      <c r="F51" s="45">
        <f>IF(D51="Comply",1,IF(OR(D51="Do not comply",D51="Input"),0,0.25))</f>
        <v>0</v>
      </c>
      <c r="G51" s="45">
        <f>F51*N51</f>
        <v>0</v>
      </c>
      <c r="H51" s="59"/>
      <c r="I51" s="66" t="s">
        <v>21</v>
      </c>
      <c r="J51" s="65"/>
      <c r="K51" s="68"/>
      <c r="L51" s="42"/>
      <c r="M51" s="58"/>
      <c r="N51" s="51">
        <f>IF(I51&lt;&gt;"",10,IF(J51&lt;&gt;"",6,IF(K51&lt;&gt;"",2,IF(L51&lt;&gt;"",0,""))))</f>
        <v>10</v>
      </c>
      <c r="O51" s="52"/>
      <c r="P51" s="53"/>
    </row>
    <row r="52" spans="1:16" s="54" customFormat="1" ht="38.25">
      <c r="A52" s="62" t="s">
        <v>122</v>
      </c>
      <c r="B52" s="63" t="s">
        <v>123</v>
      </c>
      <c r="C52" s="42" t="str">
        <f>IF(I52&lt;&gt;"","Required",IF(J52&lt;&gt;"","Should Have but Optional",IF(K52&lt;&gt;"","Nice to Have",IF(L52&lt;&gt;"","None","-"))))</f>
        <v>Should Have but Optional</v>
      </c>
      <c r="D52" s="43" t="s">
        <v>1</v>
      </c>
      <c r="E52" s="44" t="str">
        <f>IF(AND(OR(D52="Do not Comply",D52="Partial Comply"),OR(C52="Required",C52="Should Have but Optional")),"Feature is Required or Should Have but Optional, please describe a work-around that would provide similar functionality",IF(OR(D52="Partial Comply",D52="Do not Comply"),"Explain",IF(AND(D52="Optional Cost",OR(C52="Required")),"Total installed cost of option IS REQUIRED",IF(D52="Optional Cost","Provide total installed cost of option",IF(D52="Comply","Included at no extra cost in base package","Notes")))))</f>
        <v>Notes</v>
      </c>
      <c r="F52" s="45">
        <f>IF(D52="Comply",1,IF(OR(D52="Do not comply",D52="Input"),0,0.25))</f>
        <v>0</v>
      </c>
      <c r="G52" s="45">
        <f>F52*N52</f>
        <v>0</v>
      </c>
      <c r="H52" s="71"/>
      <c r="I52" s="72"/>
      <c r="J52" s="66" t="s">
        <v>21</v>
      </c>
      <c r="K52" s="67"/>
      <c r="L52" s="42"/>
      <c r="M52" s="58"/>
      <c r="N52" s="51">
        <f>IF(I52&lt;&gt;"",10,IF(J52&lt;&gt;"",6,IF(K52&lt;&gt;"",2,IF(L52&lt;&gt;"",0,""))))</f>
        <v>6</v>
      </c>
      <c r="O52" s="52"/>
      <c r="P52" s="53"/>
    </row>
    <row r="53" spans="1:16" s="54" customFormat="1" ht="25.5">
      <c r="A53" s="62" t="s">
        <v>124</v>
      </c>
      <c r="B53" s="63" t="s">
        <v>125</v>
      </c>
      <c r="C53" s="42" t="str">
        <f t="shared" si="10"/>
        <v>Required</v>
      </c>
      <c r="D53" s="43" t="s">
        <v>1</v>
      </c>
      <c r="E53" s="44" t="str">
        <f t="shared" si="11"/>
        <v>Notes</v>
      </c>
      <c r="F53" s="45">
        <f t="shared" si="12"/>
        <v>0</v>
      </c>
      <c r="G53" s="45">
        <f t="shared" si="13"/>
        <v>0</v>
      </c>
      <c r="H53" s="71"/>
      <c r="I53" s="72" t="s">
        <v>21</v>
      </c>
      <c r="J53" s="66"/>
      <c r="K53" s="67"/>
      <c r="L53" s="42"/>
      <c r="M53" s="58"/>
      <c r="N53" s="51">
        <f t="shared" si="14"/>
        <v>10</v>
      </c>
      <c r="O53" s="52"/>
      <c r="P53" s="53"/>
    </row>
    <row r="54" spans="1:16" s="54" customFormat="1" ht="25.5">
      <c r="A54" s="62" t="s">
        <v>126</v>
      </c>
      <c r="B54" s="63" t="s">
        <v>127</v>
      </c>
      <c r="C54" s="42" t="str">
        <f t="shared" si="10"/>
        <v>Required</v>
      </c>
      <c r="D54" s="43" t="s">
        <v>1</v>
      </c>
      <c r="E54" s="44" t="str">
        <f t="shared" si="11"/>
        <v>Notes</v>
      </c>
      <c r="F54" s="45">
        <f t="shared" si="12"/>
        <v>0</v>
      </c>
      <c r="G54" s="45">
        <f t="shared" si="13"/>
        <v>0</v>
      </c>
      <c r="H54" s="71"/>
      <c r="I54" s="72" t="s">
        <v>21</v>
      </c>
      <c r="J54" s="66"/>
      <c r="K54" s="67"/>
      <c r="L54" s="42"/>
      <c r="M54" s="58"/>
      <c r="N54" s="51">
        <f t="shared" si="14"/>
        <v>10</v>
      </c>
      <c r="O54" s="52"/>
      <c r="P54" s="53"/>
    </row>
    <row r="55" spans="1:16" s="54" customFormat="1" ht="12.75">
      <c r="A55" s="62" t="s">
        <v>128</v>
      </c>
      <c r="B55" s="63" t="s">
        <v>129</v>
      </c>
      <c r="C55" s="42" t="str">
        <f>IF(I55&lt;&gt;"","Required",IF(J55&lt;&gt;"","Should Have but Optional",IF(K55&lt;&gt;"","Nice to Have",IF(L55&lt;&gt;"","None","-"))))</f>
        <v>Required</v>
      </c>
      <c r="D55" s="43" t="s">
        <v>1</v>
      </c>
      <c r="E55" s="44" t="str">
        <f>IF(AND(OR(D55="Do not Comply",D55="Partial Comply"),OR(C55="Required",C55="Should Have but Optional")),"Feature is Required or Should Have but Optional, please describe a work-around that would provide similar functionality",IF(OR(D55="Partial Comply",D55="Do not Comply"),"Explain",IF(AND(D55="Optional Cost",OR(C55="Required")),"Total installed cost of option IS REQUIRED",IF(D55="Optional Cost","Provide total installed cost of option",IF(D55="Comply","Included at no extra cost in base package","Notes")))))</f>
        <v>Notes</v>
      </c>
      <c r="F55" s="45">
        <f>IF(D55="Comply",1,IF(OR(D55="Do not comply",D55="Input"),0,0.25))</f>
        <v>0</v>
      </c>
      <c r="G55" s="45">
        <f>F55*N55</f>
        <v>0</v>
      </c>
      <c r="H55" s="71"/>
      <c r="I55" s="72" t="s">
        <v>21</v>
      </c>
      <c r="J55" s="66"/>
      <c r="K55" s="67"/>
      <c r="L55" s="42"/>
      <c r="M55" s="58"/>
      <c r="N55" s="51">
        <f>IF(I55&lt;&gt;"",10,IF(J55&lt;&gt;"",6,IF(K55&lt;&gt;"",2,IF(L55&lt;&gt;"",0,""))))</f>
        <v>10</v>
      </c>
      <c r="O55" s="52"/>
      <c r="P55" s="53"/>
    </row>
    <row r="56" spans="1:16" s="54" customFormat="1" ht="12.75">
      <c r="A56" s="62" t="s">
        <v>128</v>
      </c>
      <c r="B56" s="63" t="s">
        <v>130</v>
      </c>
      <c r="C56" s="42" t="str">
        <f t="shared" si="10"/>
        <v>Required</v>
      </c>
      <c r="D56" s="43" t="s">
        <v>1</v>
      </c>
      <c r="E56" s="44" t="str">
        <f t="shared" si="11"/>
        <v>Notes</v>
      </c>
      <c r="F56" s="45">
        <f t="shared" si="12"/>
        <v>0</v>
      </c>
      <c r="G56" s="45">
        <f t="shared" si="13"/>
        <v>0</v>
      </c>
      <c r="H56" s="71"/>
      <c r="I56" s="72" t="s">
        <v>21</v>
      </c>
      <c r="J56" s="66"/>
      <c r="K56" s="67"/>
      <c r="L56" s="42"/>
      <c r="M56" s="58"/>
      <c r="N56" s="51">
        <f t="shared" si="14"/>
        <v>10</v>
      </c>
      <c r="O56" s="52"/>
      <c r="P56" s="53"/>
    </row>
    <row r="57" spans="1:16" s="54" customFormat="1" ht="25.5">
      <c r="A57" s="62" t="s">
        <v>131</v>
      </c>
      <c r="B57" s="63" t="s">
        <v>132</v>
      </c>
      <c r="C57" s="42" t="str">
        <f>IF(I57&lt;&gt;"","Required",IF(J57&lt;&gt;"","Should Have but Optional",IF(K57&lt;&gt;"","Nice to Have",IF(L57&lt;&gt;"","None","-"))))</f>
        <v>Required</v>
      </c>
      <c r="D57" s="43" t="s">
        <v>1</v>
      </c>
      <c r="E57" s="44" t="str">
        <f>IF(AND(OR(D57="Do not Comply",D57="Partial Comply"),OR(C57="Required",C57="Should Have but Optional")),"Feature is Required or Should Have but Optional, please describe a work-around that would provide similar functionality",IF(OR(D57="Partial Comply",D57="Do not Comply"),"Explain",IF(AND(D57="Optional Cost",OR(C57="Required")),"Total installed cost of option IS REQUIRED",IF(D57="Optional Cost","Provide total installed cost of option",IF(D57="Comply","Included at no extra cost in base package","Notes")))))</f>
        <v>Notes</v>
      </c>
      <c r="F57" s="45">
        <f>IF(D57="Comply",1,IF(OR(D57="Do not comply",D57="Input"),0,0.25))</f>
        <v>0</v>
      </c>
      <c r="G57" s="45">
        <f>F57*N57</f>
        <v>0</v>
      </c>
      <c r="H57" s="71"/>
      <c r="I57" s="72" t="s">
        <v>21</v>
      </c>
      <c r="J57" s="66"/>
      <c r="K57" s="67"/>
      <c r="L57" s="42"/>
      <c r="M57" s="58"/>
      <c r="N57" s="51">
        <f>IF(I57&lt;&gt;"",10,IF(J57&lt;&gt;"",6,IF(K57&lt;&gt;"",2,IF(L57&lt;&gt;"",0,""))))</f>
        <v>10</v>
      </c>
      <c r="O57" s="52"/>
      <c r="P57" s="53"/>
    </row>
    <row r="58" spans="1:16" s="54" customFormat="1" ht="25.5">
      <c r="A58" s="62" t="s">
        <v>133</v>
      </c>
      <c r="B58" s="63" t="s">
        <v>134</v>
      </c>
      <c r="C58" s="42" t="str">
        <f t="shared" si="10"/>
        <v>Required</v>
      </c>
      <c r="D58" s="43" t="s">
        <v>1</v>
      </c>
      <c r="E58" s="44" t="str">
        <f t="shared" si="11"/>
        <v>Notes</v>
      </c>
      <c r="F58" s="45">
        <f t="shared" si="12"/>
        <v>0</v>
      </c>
      <c r="G58" s="45">
        <f t="shared" si="13"/>
        <v>0</v>
      </c>
      <c r="H58" s="71"/>
      <c r="I58" s="72" t="s">
        <v>21</v>
      </c>
      <c r="J58" s="66"/>
      <c r="K58" s="67"/>
      <c r="L58" s="42"/>
      <c r="M58" s="58"/>
      <c r="N58" s="51">
        <f t="shared" si="14"/>
        <v>10</v>
      </c>
      <c r="O58" s="52"/>
      <c r="P58" s="53"/>
    </row>
    <row r="59" spans="1:16" s="54" customFormat="1" ht="38.25">
      <c r="A59" s="62" t="s">
        <v>135</v>
      </c>
      <c r="B59" s="63" t="s">
        <v>136</v>
      </c>
      <c r="C59" s="42" t="str">
        <f t="shared" si="10"/>
        <v>Required</v>
      </c>
      <c r="D59" s="43" t="s">
        <v>1</v>
      </c>
      <c r="E59" s="44" t="str">
        <f t="shared" si="11"/>
        <v>Notes</v>
      </c>
      <c r="F59" s="45">
        <f t="shared" si="12"/>
        <v>0</v>
      </c>
      <c r="G59" s="45">
        <f t="shared" si="13"/>
        <v>0</v>
      </c>
      <c r="H59" s="71"/>
      <c r="I59" s="66" t="s">
        <v>21</v>
      </c>
      <c r="J59" s="72"/>
      <c r="K59" s="67"/>
      <c r="L59" s="64"/>
      <c r="M59" s="58"/>
      <c r="N59" s="51">
        <f t="shared" si="14"/>
        <v>10</v>
      </c>
      <c r="O59" s="52"/>
      <c r="P59" s="53"/>
    </row>
    <row r="60" spans="1:16" s="54" customFormat="1" ht="38.25">
      <c r="A60" s="62" t="s">
        <v>137</v>
      </c>
      <c r="B60" s="63" t="s">
        <v>138</v>
      </c>
      <c r="C60" s="42" t="str">
        <f t="shared" si="10"/>
        <v>Required</v>
      </c>
      <c r="D60" s="43" t="s">
        <v>1</v>
      </c>
      <c r="E60" s="44" t="str">
        <f t="shared" si="11"/>
        <v>Notes</v>
      </c>
      <c r="F60" s="45">
        <f t="shared" si="12"/>
        <v>0</v>
      </c>
      <c r="G60" s="45">
        <f t="shared" si="13"/>
        <v>0</v>
      </c>
      <c r="H60" s="71"/>
      <c r="I60" s="66" t="s">
        <v>21</v>
      </c>
      <c r="J60" s="66"/>
      <c r="K60" s="67"/>
      <c r="L60" s="64"/>
      <c r="M60" s="58"/>
      <c r="N60" s="51">
        <f t="shared" si="14"/>
        <v>10</v>
      </c>
      <c r="O60" s="52"/>
      <c r="P60" s="53"/>
    </row>
    <row r="61" spans="1:16" s="54" customFormat="1" ht="51">
      <c r="A61" s="62" t="s">
        <v>139</v>
      </c>
      <c r="B61" s="75" t="s">
        <v>140</v>
      </c>
      <c r="C61" s="42" t="str">
        <f>IF(I61&lt;&gt;"","Required",IF(J61&lt;&gt;"","Should Have but Optional",IF(K61&lt;&gt;"","Nice to Have",IF(L61&lt;&gt;"","None","-"))))</f>
        <v>Nice to Have</v>
      </c>
      <c r="D61" s="43" t="s">
        <v>1</v>
      </c>
      <c r="E61" s="44" t="str">
        <f>IF(AND(OR(D61="Do not Comply",D61="Partial Comply"),OR(C61="Required",C61="Should Have but Optional")),"Feature is Required or Should Have but Optional, please describe a work-around that would provide similar functionality",IF(OR(D61="Partial Comply",D61="Do not Comply"),"Explain",IF(AND(D61="Optional Cost",OR(C61="Required")),"Total installed cost of option IS REQUIRED",IF(D61="Optional Cost","Provide total installed cost of option",IF(D61="Comply","Included at no extra cost in base package","Notes")))))</f>
        <v>Notes</v>
      </c>
      <c r="F61" s="45">
        <f>IF(D61="Comply",1,IF(OR(D61="Do not comply",D61="Input"),0,0.25))</f>
        <v>0</v>
      </c>
      <c r="G61" s="45">
        <f>F61*N61</f>
        <v>0</v>
      </c>
      <c r="H61" s="71"/>
      <c r="I61" s="72"/>
      <c r="J61" s="72"/>
      <c r="K61" s="66" t="s">
        <v>21</v>
      </c>
      <c r="L61" s="64"/>
      <c r="M61" s="58"/>
      <c r="N61" s="51">
        <f t="shared" si="14"/>
        <v>2</v>
      </c>
      <c r="O61" s="52"/>
      <c r="P61" s="53"/>
    </row>
    <row r="62" spans="1:16" s="54" customFormat="1" ht="38.25">
      <c r="A62" s="62" t="s">
        <v>141</v>
      </c>
      <c r="B62" s="63" t="s">
        <v>142</v>
      </c>
      <c r="C62" s="42" t="str">
        <f>IF(I62&lt;&gt;"","Required",IF(J62&lt;&gt;"","Should Have but Optional",IF(K62&lt;&gt;"","Nice to Have",IF(L62&lt;&gt;"","None","-"))))</f>
        <v>Nice to Have</v>
      </c>
      <c r="D62" s="43" t="s">
        <v>1</v>
      </c>
      <c r="E62" s="44" t="str">
        <f>IF(AND(OR(D62="Do not Comply",D62="Partial Comply"),OR(C62="Required",C62="Should Have but Optional")),"Feature is Required or Should Have but Optional, please describe a work-around that would provide similar functionality",IF(OR(D62="Partial Comply",D62="Do not Comply"),"Explain",IF(AND(D62="Optional Cost",OR(C62="Required")),"Total installed cost of option IS REQUIRED",IF(D62="Optional Cost","Provide total installed cost of option",IF(D62="Comply","Included at no extra cost in base package","Notes")))))</f>
        <v>Notes</v>
      </c>
      <c r="F62" s="45">
        <f>IF(D62="Comply",1,IF(OR(D62="Do not comply",D62="Input"),0,0.25))</f>
        <v>0</v>
      </c>
      <c r="G62" s="45">
        <f>F62*N62</f>
        <v>0</v>
      </c>
      <c r="H62" s="71"/>
      <c r="I62" s="72"/>
      <c r="J62" s="72"/>
      <c r="K62" s="66" t="s">
        <v>21</v>
      </c>
      <c r="L62" s="76"/>
      <c r="M62" s="58" t="s">
        <v>143</v>
      </c>
      <c r="N62" s="51">
        <f t="shared" si="14"/>
        <v>2</v>
      </c>
      <c r="O62" s="52"/>
      <c r="P62" s="53"/>
    </row>
    <row r="63" spans="1:16" s="54" customFormat="1" ht="38.25">
      <c r="A63" s="62" t="s">
        <v>144</v>
      </c>
      <c r="B63" s="63" t="s">
        <v>145</v>
      </c>
      <c r="C63" s="42" t="str">
        <f t="shared" si="10"/>
        <v>Required</v>
      </c>
      <c r="D63" s="43" t="s">
        <v>1</v>
      </c>
      <c r="E63" s="44" t="str">
        <f t="shared" si="11"/>
        <v>Notes</v>
      </c>
      <c r="F63" s="45">
        <f t="shared" si="12"/>
        <v>0</v>
      </c>
      <c r="G63" s="45">
        <f t="shared" si="13"/>
        <v>0</v>
      </c>
      <c r="H63" s="46"/>
      <c r="I63" s="66" t="s">
        <v>21</v>
      </c>
      <c r="J63" s="64"/>
      <c r="K63" s="68"/>
      <c r="L63" s="64"/>
      <c r="M63" s="58"/>
      <c r="N63" s="51">
        <f t="shared" si="14"/>
        <v>10</v>
      </c>
      <c r="O63" s="52"/>
      <c r="P63" s="53"/>
    </row>
    <row r="64" spans="1:16" s="54" customFormat="1" ht="38.25">
      <c r="A64" s="62" t="s">
        <v>146</v>
      </c>
      <c r="B64" s="63" t="s">
        <v>147</v>
      </c>
      <c r="C64" s="42" t="str">
        <f t="shared" si="10"/>
        <v>Required</v>
      </c>
      <c r="D64" s="43" t="s">
        <v>1</v>
      </c>
      <c r="E64" s="44" t="str">
        <f t="shared" si="11"/>
        <v>Notes</v>
      </c>
      <c r="F64" s="45">
        <f t="shared" si="12"/>
        <v>0</v>
      </c>
      <c r="G64" s="45">
        <f t="shared" si="13"/>
        <v>0</v>
      </c>
      <c r="H64" s="46"/>
      <c r="I64" s="66" t="s">
        <v>21</v>
      </c>
      <c r="J64" s="64"/>
      <c r="K64" s="68"/>
      <c r="L64" s="64"/>
      <c r="M64" s="58"/>
      <c r="N64" s="51">
        <f t="shared" si="14"/>
        <v>10</v>
      </c>
      <c r="O64" s="52"/>
      <c r="P64" s="53"/>
    </row>
    <row r="65" spans="1:16" s="54" customFormat="1" ht="63.75">
      <c r="A65" s="62" t="s">
        <v>148</v>
      </c>
      <c r="B65" s="63" t="s">
        <v>149</v>
      </c>
      <c r="C65" s="42" t="str">
        <f>IF(I65&lt;&gt;"","Required",IF(J65&lt;&gt;"","Should Have but Optional",IF(K65&lt;&gt;"","Nice to Have",IF(L65&lt;&gt;"","None","-"))))</f>
        <v>Required</v>
      </c>
      <c r="D65" s="43" t="s">
        <v>1</v>
      </c>
      <c r="E65" s="44" t="str">
        <f>IF(AND(OR(D65="Do not Comply",D65="Partial Comply"),OR(C65="Required",C65="Should Have but Optional")),"Feature is Required or Should Have but Optional, please describe a work-around that would provide similar functionality",IF(OR(D65="Partial Comply",D65="Do not Comply"),"Explain",IF(AND(D65="Optional Cost",OR(C65="Required")),"Total installed cost of option IS REQUIRED",IF(D65="Optional Cost","Provide total installed cost of option",IF(D65="Comply","Included at no extra cost in base package","Notes")))))</f>
        <v>Notes</v>
      </c>
      <c r="F65" s="45">
        <f>IF(D65="Comply",1,IF(OR(D65="Do not comply",D65="Input"),0,0.25))</f>
        <v>0</v>
      </c>
      <c r="G65" s="45">
        <f>F65*N65</f>
        <v>0</v>
      </c>
      <c r="H65" s="59"/>
      <c r="I65" s="64" t="s">
        <v>21</v>
      </c>
      <c r="J65" s="66"/>
      <c r="K65" s="65"/>
      <c r="L65" s="64"/>
      <c r="M65" s="58"/>
      <c r="N65" s="51">
        <f t="shared" si="14"/>
        <v>10</v>
      </c>
      <c r="O65" s="52"/>
      <c r="P65" s="53"/>
    </row>
    <row r="66" spans="1:16" s="54" customFormat="1" ht="38.25">
      <c r="A66" s="62" t="s">
        <v>150</v>
      </c>
      <c r="B66" s="63" t="s">
        <v>151</v>
      </c>
      <c r="C66" s="42" t="str">
        <f t="shared" si="10"/>
        <v>Required</v>
      </c>
      <c r="D66" s="43" t="s">
        <v>1</v>
      </c>
      <c r="E66" s="44" t="str">
        <f t="shared" si="11"/>
        <v>Notes</v>
      </c>
      <c r="F66" s="45">
        <f t="shared" si="12"/>
        <v>0</v>
      </c>
      <c r="G66" s="45">
        <f t="shared" si="13"/>
        <v>0</v>
      </c>
      <c r="H66" s="46"/>
      <c r="I66" s="66" t="s">
        <v>21</v>
      </c>
      <c r="J66" s="64"/>
      <c r="K66" s="68"/>
      <c r="L66" s="64"/>
      <c r="M66" s="58"/>
      <c r="N66" s="51">
        <f t="shared" si="14"/>
        <v>10</v>
      </c>
      <c r="O66" s="52"/>
      <c r="P66" s="53"/>
    </row>
    <row r="67" spans="1:16" s="54" customFormat="1" ht="25.5">
      <c r="A67" s="62" t="s">
        <v>152</v>
      </c>
      <c r="B67" s="63" t="s">
        <v>153</v>
      </c>
      <c r="C67" s="42" t="str">
        <f t="shared" si="10"/>
        <v>Required</v>
      </c>
      <c r="D67" s="43" t="s">
        <v>1</v>
      </c>
      <c r="E67" s="44" t="str">
        <f t="shared" si="11"/>
        <v>Notes</v>
      </c>
      <c r="F67" s="45">
        <f t="shared" si="12"/>
        <v>0</v>
      </c>
      <c r="G67" s="45">
        <f t="shared" si="13"/>
        <v>0</v>
      </c>
      <c r="H67" s="46"/>
      <c r="I67" s="66" t="s">
        <v>21</v>
      </c>
      <c r="J67" s="66"/>
      <c r="K67" s="68"/>
      <c r="L67" s="64"/>
      <c r="M67" s="58"/>
      <c r="N67" s="51">
        <f t="shared" si="14"/>
        <v>10</v>
      </c>
      <c r="O67" s="52"/>
      <c r="P67" s="53"/>
    </row>
    <row r="68" spans="1:16" s="54" customFormat="1" ht="25.5">
      <c r="A68" s="62" t="s">
        <v>154</v>
      </c>
      <c r="B68" s="63" t="s">
        <v>155</v>
      </c>
      <c r="C68" s="42" t="str">
        <f>IF(I68&lt;&gt;"","Required",IF(J68&lt;&gt;"","Should Have but Optional",IF(K68&lt;&gt;"","Nice to Have",IF(L68&lt;&gt;"","None","-"))))</f>
        <v>Required</v>
      </c>
      <c r="D68" s="43" t="s">
        <v>1</v>
      </c>
      <c r="E68" s="44" t="str">
        <f>IF(AND(OR(D68="Do not Comply",D68="Partial Comply"),OR(C68="Required",C68="Should Have but Optional")),"Feature is Required or Should Have but Optional, please describe a work-around that would provide similar functionality",IF(OR(D68="Partial Comply",D68="Do not Comply"),"Explain",IF(AND(D68="Optional Cost",OR(C68="Required")),"Total installed cost of option IS REQUIRED",IF(D68="Optional Cost","Provide total installed cost of option",IF(D68="Comply","Included at no extra cost in base package","Notes")))))</f>
        <v>Notes</v>
      </c>
      <c r="F68" s="45">
        <f>IF(D68="Comply",1,IF(OR(D68="Do not comply",D68="Input"),0,0.25))</f>
        <v>0</v>
      </c>
      <c r="G68" s="45">
        <f>F68*N68</f>
        <v>0</v>
      </c>
      <c r="H68" s="46"/>
      <c r="I68" s="66" t="s">
        <v>21</v>
      </c>
      <c r="J68" s="66"/>
      <c r="K68" s="68"/>
      <c r="L68" s="64"/>
      <c r="M68" s="58"/>
      <c r="N68" s="51">
        <f t="shared" si="14"/>
        <v>10</v>
      </c>
      <c r="O68" s="52"/>
      <c r="P68" s="53"/>
    </row>
    <row r="69" spans="1:16" s="54" customFormat="1" ht="25.5">
      <c r="A69" s="62" t="s">
        <v>156</v>
      </c>
      <c r="B69" s="63" t="s">
        <v>157</v>
      </c>
      <c r="C69" s="42" t="str">
        <f>IF(I69&lt;&gt;"","Required",IF(J69&lt;&gt;"","Should Have but Optional",IF(K69&lt;&gt;"","Nice to Have",IF(L69&lt;&gt;"","None","-"))))</f>
        <v>Required</v>
      </c>
      <c r="D69" s="43" t="s">
        <v>1</v>
      </c>
      <c r="E69" s="44" t="str">
        <f>IF(AND(OR(D69="Do not Comply",D69="Partial Comply"),OR(C69="Required",C69="Should Have but Optional")),"Feature is Required or Should Have but Optional, please describe a work-around that would provide similar functionality",IF(OR(D69="Partial Comply",D69="Do not Comply"),"Explain",IF(AND(D69="Optional Cost",OR(C69="Required")),"Total installed cost of option IS REQUIRED",IF(D69="Optional Cost","Provide total installed cost of option",IF(D69="Comply","Included at no extra cost in base package","Notes")))))</f>
        <v>Notes</v>
      </c>
      <c r="F69" s="45">
        <f>IF(D69="Comply",1,IF(OR(D69="Do not comply",D69="Input"),0,0.25))</f>
        <v>0</v>
      </c>
      <c r="G69" s="45">
        <f>F69*N69</f>
        <v>0</v>
      </c>
      <c r="H69" s="46"/>
      <c r="I69" s="66" t="s">
        <v>21</v>
      </c>
      <c r="J69" s="66"/>
      <c r="K69" s="68"/>
      <c r="L69" s="64"/>
      <c r="M69" s="58"/>
      <c r="N69" s="51">
        <f t="shared" si="14"/>
        <v>10</v>
      </c>
      <c r="O69" s="52"/>
      <c r="P69" s="53"/>
    </row>
    <row r="70" spans="1:16" s="54" customFormat="1" ht="25.5">
      <c r="A70" s="62" t="s">
        <v>158</v>
      </c>
      <c r="B70" s="63" t="s">
        <v>159</v>
      </c>
      <c r="C70" s="42" t="str">
        <f>IF(I70&lt;&gt;"","Required",IF(J70&lt;&gt;"","Should Have but Optional",IF(K70&lt;&gt;"","Nice to Have",IF(L70&lt;&gt;"","None","-"))))</f>
        <v>Required</v>
      </c>
      <c r="D70" s="43" t="s">
        <v>1</v>
      </c>
      <c r="E70" s="44" t="str">
        <f>IF(AND(OR(D70="Do not Comply",D70="Partial Comply"),OR(C70="Required",C70="Should Have but Optional")),"Feature is Required or Should Have but Optional, please describe a work-around that would provide similar functionality",IF(OR(D70="Partial Comply",D70="Do not Comply"),"Explain",IF(AND(D70="Optional Cost",OR(C70="Required")),"Total installed cost of option IS REQUIRED",IF(D70="Optional Cost","Provide total installed cost of option",IF(D70="Comply","Included at no extra cost in base package","Notes")))))</f>
        <v>Notes</v>
      </c>
      <c r="F70" s="45">
        <f>IF(D70="Comply",1,IF(OR(D70="Do not comply",D70="Input"),0,0.25))</f>
        <v>0</v>
      </c>
      <c r="G70" s="45">
        <f>F70*N70</f>
        <v>0</v>
      </c>
      <c r="H70" s="46"/>
      <c r="I70" s="66" t="s">
        <v>21</v>
      </c>
      <c r="J70" s="66"/>
      <c r="K70" s="68"/>
      <c r="L70" s="64"/>
      <c r="M70" s="58"/>
      <c r="N70" s="51">
        <f t="shared" si="14"/>
        <v>10</v>
      </c>
      <c r="O70" s="52"/>
      <c r="P70" s="53"/>
    </row>
    <row r="71" spans="1:16" s="54" customFormat="1" ht="25.5">
      <c r="A71" s="62" t="s">
        <v>160</v>
      </c>
      <c r="B71" s="63" t="s">
        <v>161</v>
      </c>
      <c r="C71" s="42" t="str">
        <f t="shared" si="10"/>
        <v>Required</v>
      </c>
      <c r="D71" s="43" t="s">
        <v>1</v>
      </c>
      <c r="E71" s="44" t="str">
        <f t="shared" si="11"/>
        <v>Notes</v>
      </c>
      <c r="F71" s="45">
        <f t="shared" si="12"/>
        <v>0</v>
      </c>
      <c r="G71" s="45">
        <f t="shared" si="13"/>
        <v>0</v>
      </c>
      <c r="H71" s="46"/>
      <c r="I71" s="66" t="s">
        <v>21</v>
      </c>
      <c r="J71" s="66"/>
      <c r="K71" s="68"/>
      <c r="L71" s="64"/>
      <c r="M71" s="58"/>
      <c r="N71" s="51">
        <f t="shared" si="14"/>
        <v>10</v>
      </c>
      <c r="O71" s="52"/>
      <c r="P71" s="53"/>
    </row>
    <row r="72" spans="1:16" s="54" customFormat="1" ht="38.25">
      <c r="A72" s="62" t="s">
        <v>162</v>
      </c>
      <c r="B72" s="63" t="s">
        <v>163</v>
      </c>
      <c r="C72" s="42" t="str">
        <f t="shared" si="10"/>
        <v>Should Have but Optional</v>
      </c>
      <c r="D72" s="43" t="s">
        <v>1</v>
      </c>
      <c r="E72" s="44" t="str">
        <f t="shared" si="11"/>
        <v>Notes</v>
      </c>
      <c r="F72" s="45">
        <f t="shared" si="12"/>
        <v>0</v>
      </c>
      <c r="G72" s="45">
        <f t="shared" si="13"/>
        <v>0</v>
      </c>
      <c r="H72" s="46"/>
      <c r="I72" s="66"/>
      <c r="J72" s="66" t="s">
        <v>21</v>
      </c>
      <c r="K72" s="68"/>
      <c r="L72" s="64"/>
      <c r="M72" s="58"/>
      <c r="N72" s="51">
        <f t="shared" si="14"/>
        <v>6</v>
      </c>
      <c r="O72" s="52"/>
      <c r="P72" s="53"/>
    </row>
    <row r="73" spans="1:16" s="54" customFormat="1" ht="63.75">
      <c r="A73" s="62" t="s">
        <v>164</v>
      </c>
      <c r="B73" s="63" t="s">
        <v>165</v>
      </c>
      <c r="C73" s="42" t="str">
        <f t="shared" si="10"/>
        <v>Required</v>
      </c>
      <c r="D73" s="43" t="s">
        <v>1</v>
      </c>
      <c r="E73" s="44" t="str">
        <f t="shared" si="11"/>
        <v>Notes</v>
      </c>
      <c r="F73" s="45">
        <f t="shared" si="12"/>
        <v>0</v>
      </c>
      <c r="G73" s="45">
        <f t="shared" si="13"/>
        <v>0</v>
      </c>
      <c r="H73" s="46"/>
      <c r="I73" s="66" t="s">
        <v>21</v>
      </c>
      <c r="J73" s="64"/>
      <c r="K73" s="68"/>
      <c r="L73" s="64"/>
      <c r="M73" s="58"/>
      <c r="N73" s="51">
        <f t="shared" si="14"/>
        <v>10</v>
      </c>
      <c r="O73" s="52"/>
      <c r="P73" s="53"/>
    </row>
    <row r="74" spans="1:16" s="54" customFormat="1" ht="25.5">
      <c r="A74" s="62" t="s">
        <v>166</v>
      </c>
      <c r="B74" s="63" t="s">
        <v>167</v>
      </c>
      <c r="C74" s="42" t="str">
        <f t="shared" si="10"/>
        <v>Required</v>
      </c>
      <c r="D74" s="43" t="s">
        <v>1</v>
      </c>
      <c r="E74" s="44" t="str">
        <f t="shared" si="11"/>
        <v>Notes</v>
      </c>
      <c r="F74" s="45">
        <f t="shared" si="12"/>
        <v>0</v>
      </c>
      <c r="G74" s="45">
        <f t="shared" si="13"/>
        <v>0</v>
      </c>
      <c r="H74" s="46"/>
      <c r="I74" s="66" t="s">
        <v>21</v>
      </c>
      <c r="J74" s="64"/>
      <c r="K74" s="68"/>
      <c r="L74" s="64"/>
      <c r="M74" s="58"/>
      <c r="N74" s="51">
        <f t="shared" si="14"/>
        <v>10</v>
      </c>
      <c r="O74" s="52"/>
      <c r="P74" s="53"/>
    </row>
    <row r="75" spans="1:16" s="78" customFormat="1" ht="25.5">
      <c r="A75" s="62" t="s">
        <v>168</v>
      </c>
      <c r="B75" s="63" t="s">
        <v>169</v>
      </c>
      <c r="C75" s="42" t="str">
        <f>IF(I75&lt;&gt;"","Required",IF(J75&lt;&gt;"","Should Have but Optional",IF(K75&lt;&gt;"","Nice to Have",IF(L75&lt;&gt;"","None","-"))))</f>
        <v>Required</v>
      </c>
      <c r="D75" s="43" t="s">
        <v>1</v>
      </c>
      <c r="E75" s="44" t="str">
        <f>IF(AND(OR(D75="Do not Comply",D75="Partial Comply"),OR(C75="Required",C75="Should Have but Optional")),"Feature is Required or Should Have but Optional, please describe a work-around that would provide similar functionality",IF(OR(D75="Partial Comply",D75="Do not Comply"),"Explain",IF(AND(D75="Optional Cost",OR(C75="Required")),"Total installed cost of option IS REQUIRED",IF(D75="Optional Cost","Provide total installed cost of option",IF(D75="Comply","Included at no extra cost in base package","Notes")))))</f>
        <v>Notes</v>
      </c>
      <c r="F75" s="45">
        <f>IF(D75="Comply",1,IF(OR(D75="Do not comply",D75="Input"),0,0.25))</f>
        <v>0</v>
      </c>
      <c r="G75" s="45">
        <f>F75*N75</f>
        <v>0</v>
      </c>
      <c r="H75" s="46"/>
      <c r="I75" s="66" t="s">
        <v>21</v>
      </c>
      <c r="J75" s="64"/>
      <c r="K75" s="68"/>
      <c r="L75" s="64"/>
      <c r="M75" s="58"/>
      <c r="N75" s="51">
        <f t="shared" si="14"/>
        <v>10</v>
      </c>
      <c r="O75" s="52"/>
      <c r="P75" s="77"/>
    </row>
    <row r="76" spans="1:16" s="74" customFormat="1" ht="25.5">
      <c r="A76" s="62" t="s">
        <v>170</v>
      </c>
      <c r="B76" s="63" t="s">
        <v>171</v>
      </c>
      <c r="C76" s="42" t="str">
        <f t="shared" si="10"/>
        <v>Should Have but Optional</v>
      </c>
      <c r="D76" s="43" t="s">
        <v>1</v>
      </c>
      <c r="E76" s="44" t="str">
        <f t="shared" si="11"/>
        <v>Notes</v>
      </c>
      <c r="F76" s="45">
        <f t="shared" si="12"/>
        <v>0</v>
      </c>
      <c r="G76" s="45">
        <f t="shared" si="13"/>
        <v>0</v>
      </c>
      <c r="H76" s="59"/>
      <c r="I76" s="66"/>
      <c r="J76" s="65" t="s">
        <v>21</v>
      </c>
      <c r="K76" s="68"/>
      <c r="L76" s="42"/>
      <c r="M76" s="58"/>
      <c r="N76" s="51">
        <f t="shared" si="14"/>
        <v>6</v>
      </c>
      <c r="O76" s="52"/>
      <c r="P76" s="73"/>
    </row>
    <row r="77" spans="1:16" s="74" customFormat="1" ht="25.5">
      <c r="A77" s="62" t="s">
        <v>172</v>
      </c>
      <c r="B77" s="63" t="s">
        <v>173</v>
      </c>
      <c r="C77" s="42" t="str">
        <f>IF(I77&lt;&gt;"","Required",IF(J77&lt;&gt;"","Should Have but Optional",IF(K77&lt;&gt;"","Nice to Have",IF(L77&lt;&gt;"","None","-"))))</f>
        <v>Should Have but Optional</v>
      </c>
      <c r="D77" s="43" t="s">
        <v>1</v>
      </c>
      <c r="E77" s="44" t="str">
        <f>IF(AND(OR(D77="Do not Comply",D77="Partial Comply"),OR(C77="Required",C77="Should Have but Optional")),"Feature is Required or Should Have but Optional, please describe a work-around that would provide similar functionality",IF(OR(D77="Partial Comply",D77="Do not Comply"),"Explain",IF(AND(D77="Optional Cost",OR(C77="Required")),"Total installed cost of option IS REQUIRED",IF(D77="Optional Cost","Provide total installed cost of option",IF(D77="Comply","Included at no extra cost in base package","Notes")))))</f>
        <v>Notes</v>
      </c>
      <c r="F77" s="45">
        <f>IF(D77="Comply",1,IF(OR(D77="Do not comply",D77="Input"),0,0.25))</f>
        <v>0</v>
      </c>
      <c r="G77" s="45">
        <f>F77*N77</f>
        <v>0</v>
      </c>
      <c r="H77" s="46"/>
      <c r="I77" s="66"/>
      <c r="J77" s="64" t="s">
        <v>21</v>
      </c>
      <c r="K77" s="68"/>
      <c r="L77" s="64"/>
      <c r="M77" s="58"/>
      <c r="N77" s="51">
        <f t="shared" si="14"/>
        <v>6</v>
      </c>
      <c r="O77" s="52"/>
      <c r="P77" s="73"/>
    </row>
    <row r="78" spans="1:16" s="74" customFormat="1" ht="38.25">
      <c r="A78" s="62" t="s">
        <v>174</v>
      </c>
      <c r="B78" s="63" t="s">
        <v>175</v>
      </c>
      <c r="C78" s="42" t="str">
        <f t="shared" si="10"/>
        <v>Required</v>
      </c>
      <c r="D78" s="43" t="s">
        <v>1</v>
      </c>
      <c r="E78" s="44" t="str">
        <f t="shared" si="11"/>
        <v>Notes</v>
      </c>
      <c r="F78" s="45">
        <f t="shared" si="12"/>
        <v>0</v>
      </c>
      <c r="G78" s="45">
        <f t="shared" si="13"/>
        <v>0</v>
      </c>
      <c r="H78" s="46"/>
      <c r="I78" s="66" t="s">
        <v>21</v>
      </c>
      <c r="J78" s="64"/>
      <c r="K78" s="68"/>
      <c r="L78" s="64"/>
      <c r="M78" s="58"/>
      <c r="N78" s="51">
        <f t="shared" si="14"/>
        <v>10</v>
      </c>
      <c r="O78" s="52"/>
      <c r="P78" s="73"/>
    </row>
    <row r="79" spans="1:16" s="74" customFormat="1" ht="25.5">
      <c r="A79" s="62" t="s">
        <v>176</v>
      </c>
      <c r="B79" s="63" t="s">
        <v>177</v>
      </c>
      <c r="C79" s="42" t="str">
        <f t="shared" si="10"/>
        <v>Should Have but Optional</v>
      </c>
      <c r="D79" s="43" t="s">
        <v>1</v>
      </c>
      <c r="E79" s="44" t="str">
        <f t="shared" si="11"/>
        <v>Notes</v>
      </c>
      <c r="F79" s="45">
        <f t="shared" si="12"/>
        <v>0</v>
      </c>
      <c r="G79" s="45">
        <f t="shared" si="13"/>
        <v>0</v>
      </c>
      <c r="H79" s="59"/>
      <c r="I79" s="66"/>
      <c r="J79" s="65" t="s">
        <v>21</v>
      </c>
      <c r="K79" s="68"/>
      <c r="L79" s="42"/>
      <c r="M79" s="58"/>
      <c r="N79" s="51">
        <f t="shared" si="14"/>
        <v>6</v>
      </c>
      <c r="O79" s="52"/>
      <c r="P79" s="73"/>
    </row>
    <row r="80" spans="1:16" s="78" customFormat="1" ht="25.5">
      <c r="A80" s="62" t="s">
        <v>178</v>
      </c>
      <c r="B80" s="63" t="s">
        <v>179</v>
      </c>
      <c r="C80" s="42" t="str">
        <f t="shared" si="10"/>
        <v>Required</v>
      </c>
      <c r="D80" s="43" t="s">
        <v>1</v>
      </c>
      <c r="E80" s="44" t="str">
        <f t="shared" si="11"/>
        <v>Notes</v>
      </c>
      <c r="F80" s="45">
        <f t="shared" si="12"/>
        <v>0</v>
      </c>
      <c r="G80" s="45">
        <f t="shared" si="13"/>
        <v>0</v>
      </c>
      <c r="H80" s="46"/>
      <c r="I80" s="66" t="s">
        <v>21</v>
      </c>
      <c r="J80" s="64"/>
      <c r="K80" s="68"/>
      <c r="L80" s="64"/>
      <c r="M80" s="58"/>
      <c r="N80" s="51">
        <f t="shared" si="14"/>
        <v>10</v>
      </c>
      <c r="O80" s="52"/>
      <c r="P80" s="77"/>
    </row>
    <row r="81" spans="1:16" s="78" customFormat="1" ht="12.75">
      <c r="A81" s="62" t="s">
        <v>180</v>
      </c>
      <c r="B81" s="63" t="s">
        <v>181</v>
      </c>
      <c r="C81" s="42" t="str">
        <f t="shared" si="10"/>
        <v>Required</v>
      </c>
      <c r="D81" s="43" t="s">
        <v>1</v>
      </c>
      <c r="E81" s="44" t="str">
        <f t="shared" si="11"/>
        <v>Notes</v>
      </c>
      <c r="F81" s="45">
        <f t="shared" si="12"/>
        <v>0</v>
      </c>
      <c r="G81" s="45">
        <f t="shared" si="13"/>
        <v>0</v>
      </c>
      <c r="H81" s="46"/>
      <c r="I81" s="66" t="s">
        <v>21</v>
      </c>
      <c r="J81" s="64"/>
      <c r="K81" s="68"/>
      <c r="L81" s="64"/>
      <c r="M81" s="58"/>
      <c r="N81" s="51">
        <f t="shared" si="14"/>
        <v>10</v>
      </c>
      <c r="O81" s="52"/>
      <c r="P81" s="77"/>
    </row>
    <row r="82" spans="1:16" s="78" customFormat="1" ht="25.5">
      <c r="A82" s="62" t="s">
        <v>182</v>
      </c>
      <c r="B82" s="63" t="s">
        <v>183</v>
      </c>
      <c r="C82" s="42" t="str">
        <f t="shared" si="10"/>
        <v>Required</v>
      </c>
      <c r="D82" s="43" t="s">
        <v>1</v>
      </c>
      <c r="E82" s="44" t="str">
        <f t="shared" si="11"/>
        <v>Notes</v>
      </c>
      <c r="F82" s="45">
        <f t="shared" si="12"/>
        <v>0</v>
      </c>
      <c r="G82" s="45">
        <f t="shared" si="13"/>
        <v>0</v>
      </c>
      <c r="H82" s="46"/>
      <c r="I82" s="66" t="s">
        <v>21</v>
      </c>
      <c r="J82" s="64"/>
      <c r="K82" s="68"/>
      <c r="L82" s="64"/>
      <c r="M82" s="50"/>
      <c r="N82" s="51">
        <f t="shared" si="14"/>
        <v>10</v>
      </c>
      <c r="O82" s="52"/>
      <c r="P82" s="77"/>
    </row>
    <row r="83" spans="1:16" s="78" customFormat="1" ht="25.5">
      <c r="A83" s="62" t="s">
        <v>184</v>
      </c>
      <c r="B83" s="63" t="s">
        <v>185</v>
      </c>
      <c r="C83" s="42" t="str">
        <f t="shared" si="10"/>
        <v>Required</v>
      </c>
      <c r="D83" s="43" t="s">
        <v>1</v>
      </c>
      <c r="E83" s="44" t="str">
        <f t="shared" si="11"/>
        <v>Notes</v>
      </c>
      <c r="F83" s="45">
        <f t="shared" si="12"/>
        <v>0</v>
      </c>
      <c r="G83" s="45">
        <f t="shared" si="13"/>
        <v>0</v>
      </c>
      <c r="H83" s="46"/>
      <c r="I83" s="66" t="s">
        <v>21</v>
      </c>
      <c r="J83" s="64"/>
      <c r="K83" s="68"/>
      <c r="L83" s="64"/>
      <c r="M83" s="50"/>
      <c r="N83" s="51">
        <f t="shared" si="14"/>
        <v>10</v>
      </c>
      <c r="O83" s="52"/>
      <c r="P83" s="77"/>
    </row>
    <row r="84" spans="1:16" s="78" customFormat="1" ht="25.5">
      <c r="A84" s="62" t="s">
        <v>186</v>
      </c>
      <c r="B84" s="63" t="s">
        <v>187</v>
      </c>
      <c r="C84" s="42" t="str">
        <f t="shared" si="10"/>
        <v>Should Have but Optional</v>
      </c>
      <c r="D84" s="43" t="s">
        <v>1</v>
      </c>
      <c r="E84" s="44" t="str">
        <f t="shared" si="11"/>
        <v>Notes</v>
      </c>
      <c r="F84" s="45">
        <f t="shared" si="12"/>
        <v>0</v>
      </c>
      <c r="G84" s="45">
        <f t="shared" si="13"/>
        <v>0</v>
      </c>
      <c r="H84" s="46"/>
      <c r="I84" s="66"/>
      <c r="J84" s="64" t="s">
        <v>21</v>
      </c>
      <c r="K84" s="68"/>
      <c r="L84" s="64"/>
      <c r="M84" s="50"/>
      <c r="N84" s="51">
        <f t="shared" si="14"/>
        <v>6</v>
      </c>
      <c r="O84" s="52"/>
      <c r="P84" s="77"/>
    </row>
    <row r="85" spans="1:16" s="78" customFormat="1" ht="25.5">
      <c r="A85" s="62" t="s">
        <v>188</v>
      </c>
      <c r="B85" s="63" t="s">
        <v>189</v>
      </c>
      <c r="C85" s="42" t="str">
        <f>IF(I85&lt;&gt;"","Required",IF(J85&lt;&gt;"","Should Have but Optional",IF(K85&lt;&gt;"","Nice to Have",IF(L85&lt;&gt;"","None","-"))))</f>
        <v>Required</v>
      </c>
      <c r="D85" s="43" t="s">
        <v>1</v>
      </c>
      <c r="E85" s="44" t="str">
        <f>IF(AND(OR(D85="Do not Comply",D85="Partial Comply"),OR(C85="Required",C85="Should Have but Optional")),"Feature is Required or Should Have but Optional, please describe a work-around that would provide similar functionality",IF(OR(D85="Partial Comply",D85="Do not Comply"),"Explain",IF(AND(D85="Optional Cost",OR(C85="Required")),"Total installed cost of option IS REQUIRED",IF(D85="Optional Cost","Provide total installed cost of option",IF(D85="Comply","Included at no extra cost in base package","Notes")))))</f>
        <v>Notes</v>
      </c>
      <c r="F85" s="45">
        <f>IF(D85="Comply",1,IF(OR(D85="Do not comply",D85="Input"),0,0.25))</f>
        <v>0</v>
      </c>
      <c r="G85" s="45">
        <f>F85*N85</f>
        <v>0</v>
      </c>
      <c r="H85" s="46"/>
      <c r="I85" s="66" t="s">
        <v>21</v>
      </c>
      <c r="J85" s="64"/>
      <c r="K85" s="68"/>
      <c r="L85" s="64"/>
      <c r="M85" s="50"/>
      <c r="N85" s="51">
        <f t="shared" si="14"/>
        <v>10</v>
      </c>
      <c r="O85" s="52"/>
      <c r="P85" s="77"/>
    </row>
    <row r="86" spans="1:16" s="78" customFormat="1" ht="25.5">
      <c r="A86" s="62" t="s">
        <v>190</v>
      </c>
      <c r="B86" s="63" t="s">
        <v>191</v>
      </c>
      <c r="C86" s="64" t="str">
        <f>IF(I86&lt;&gt;"","Required",IF(J86&lt;&gt;"","Should Have but Optional",IF(K86&lt;&gt;"","Nice to Have",IF(L86&lt;&gt;"","None","-"))))</f>
        <v>Required</v>
      </c>
      <c r="D86" s="43" t="s">
        <v>1</v>
      </c>
      <c r="E86" s="44" t="str">
        <f>IF(AND(OR(D86="Do not Comply",D86="Partial Comply"),OR(C86="Required",C86="Should Have but Optional")),"Feature is Required or Should Have but Optional, please describe a work-around that would provide similar functionality",IF(OR(D86="Partial Comply",D86="Do not Comply"),"Explain",IF(AND(D86="Optional Cost",OR(C86="Required")),"Total installed cost of option IS REQUIRED",IF(D86="Optional Cost","Provide total installed cost of option",IF(D86="Comply","Included at no extra cost in base package","Notes")))))</f>
        <v>Notes</v>
      </c>
      <c r="F86" s="45">
        <f>IF(D86="Comply",1,IF(OR(D86="Do not comply",D86="Input"),0,0.25))</f>
        <v>0</v>
      </c>
      <c r="G86" s="45">
        <f>F86*N86</f>
        <v>0</v>
      </c>
      <c r="H86" s="59"/>
      <c r="I86" s="66" t="s">
        <v>21</v>
      </c>
      <c r="J86" s="64"/>
      <c r="K86" s="68"/>
      <c r="L86" s="64"/>
      <c r="M86" s="50"/>
      <c r="N86" s="51">
        <f t="shared" si="14"/>
        <v>10</v>
      </c>
      <c r="O86" s="52"/>
      <c r="P86" s="77"/>
    </row>
    <row r="87" spans="1:16" s="78" customFormat="1" ht="25.5">
      <c r="A87" s="62"/>
      <c r="B87" s="130" t="s">
        <v>192</v>
      </c>
      <c r="C87" s="42" t="str">
        <f>IF(I87&lt;&gt;"","Required",IF(J87&lt;&gt;"","Should Have but Optional",IF(K87&lt;&gt;"","Nice to Have",IF(L87&lt;&gt;"","None","-"))))</f>
        <v>Required</v>
      </c>
      <c r="D87" s="43" t="s">
        <v>1</v>
      </c>
      <c r="E87" s="44" t="str">
        <f>IF(AND(OR(D87="Do not Comply",D87="Partial Comply"),OR(C87="Required",C87="Should Have but Optional")),"Feature is Required or Should Have but Optional, please describe a work-around that would provide similar functionality",IF(OR(D87="Partial Comply",D87="Do not Comply"),"Explain",IF(AND(D87="Optional Cost",OR(C87="Required")),"Total installed cost of option IS REQUIRED",IF(D87="Optional Cost","Provide total installed cost of option",IF(D87="Comply","Included at no extra cost in base package","Notes")))))</f>
        <v>Notes</v>
      </c>
      <c r="F87" s="45">
        <f>IF(D87="Comply",1,IF(OR(D87="Do not comply",D87="Input"),0,0.25))</f>
        <v>0</v>
      </c>
      <c r="G87" s="45">
        <f>F87*N87</f>
        <v>0</v>
      </c>
      <c r="H87" s="46"/>
      <c r="I87" s="66" t="s">
        <v>21</v>
      </c>
      <c r="J87" s="64"/>
      <c r="K87" s="68"/>
      <c r="L87" s="64"/>
      <c r="M87" s="50"/>
      <c r="N87" s="51">
        <f t="shared" si="14"/>
        <v>10</v>
      </c>
      <c r="O87" s="52"/>
      <c r="P87" s="77"/>
    </row>
    <row r="88" spans="1:16" s="78" customFormat="1" ht="38.25">
      <c r="A88" s="62"/>
      <c r="B88" s="130" t="s">
        <v>193</v>
      </c>
      <c r="C88" s="42" t="str">
        <f>IF(I88&lt;&gt;"","Required",IF(J88&lt;&gt;"","Should Have but Optional",IF(K88&lt;&gt;"","Nice to Have",IF(L88&lt;&gt;"","None","-"))))</f>
        <v>Required</v>
      </c>
      <c r="D88" s="43" t="s">
        <v>1</v>
      </c>
      <c r="E88" s="44" t="str">
        <f>IF(AND(OR(D88="Do not Comply",D88="Partial Comply"),OR(C88="Required",C88="Should Have but Optional")),"Feature is Required or Should Have but Optional, please describe a work-around that would provide similar functionality",IF(OR(D88="Partial Comply",D88="Do not Comply"),"Explain",IF(AND(D88="Optional Cost",OR(C88="Required")),"Total installed cost of option IS REQUIRED",IF(D88="Optional Cost","Provide total installed cost of option",IF(D88="Comply","Included at no extra cost in base package","Notes")))))</f>
        <v>Notes</v>
      </c>
      <c r="F88" s="45">
        <f>IF(D88="Comply",1,IF(OR(D88="Do not comply",D88="Input"),0,0.25))</f>
        <v>0</v>
      </c>
      <c r="G88" s="45">
        <f>F88*N88</f>
        <v>0</v>
      </c>
      <c r="H88" s="46"/>
      <c r="I88" s="66" t="s">
        <v>21</v>
      </c>
      <c r="J88" s="64"/>
      <c r="K88" s="68"/>
      <c r="L88" s="64"/>
      <c r="M88" s="50"/>
      <c r="N88" s="51">
        <f t="shared" si="14"/>
        <v>10</v>
      </c>
      <c r="O88" s="52"/>
      <c r="P88" s="77"/>
    </row>
    <row r="89" spans="1:16" s="54" customFormat="1" ht="39" thickBot="1">
      <c r="A89" s="62"/>
      <c r="B89" s="130" t="s">
        <v>194</v>
      </c>
      <c r="C89" s="42" t="str">
        <f>IF(I89&lt;&gt;"","Required",IF(J89&lt;&gt;"","Should Have but Optional",IF(K89&lt;&gt;"","Nice to Have",IF(L89&lt;&gt;"","None","-"))))</f>
        <v>Required</v>
      </c>
      <c r="D89" s="43" t="s">
        <v>1</v>
      </c>
      <c r="E89" s="44" t="str">
        <f>IF(AND(OR(D89="Do not Comply",D89="Partial Comply"),OR(C89="Required",C89="Should Have but Optional")),"Feature is Required or Should Have but Optional, please describe a work-around that would provide similar functionality",IF(OR(D89="Partial Comply",D89="Do not Comply"),"Explain",IF(AND(D89="Optional Cost",OR(C89="Required")),"Total installed cost of option IS REQUIRED",IF(D89="Optional Cost","Provide total installed cost of option",IF(D89="Comply","Included at no extra cost in base package","Notes")))))</f>
        <v>Notes</v>
      </c>
      <c r="F89" s="45">
        <f>IF(D89="Comply",1,IF(OR(D89="Do not comply",D89="Input"),0,0.25))</f>
        <v>0</v>
      </c>
      <c r="G89" s="45">
        <f>F89*N89</f>
        <v>0</v>
      </c>
      <c r="H89" s="46"/>
      <c r="I89" s="66" t="s">
        <v>21</v>
      </c>
      <c r="J89" s="64"/>
      <c r="K89" s="68"/>
      <c r="L89" s="64"/>
      <c r="M89" s="50"/>
      <c r="N89" s="51">
        <f t="shared" si="14"/>
        <v>10</v>
      </c>
      <c r="O89" s="61"/>
      <c r="P89" s="53"/>
    </row>
    <row r="90" spans="1:16" s="39" customFormat="1" ht="16.5" thickBot="1">
      <c r="A90" s="31" t="s">
        <v>195</v>
      </c>
      <c r="B90" s="32"/>
      <c r="C90" s="33"/>
      <c r="D90" s="33"/>
      <c r="E90" s="131"/>
      <c r="F90" s="34"/>
      <c r="G90" s="35"/>
      <c r="H90" s="36"/>
      <c r="I90" s="33"/>
      <c r="J90" s="33"/>
      <c r="K90" s="33"/>
      <c r="L90" s="33"/>
      <c r="M90" s="33"/>
      <c r="N90" s="33"/>
      <c r="O90" s="52"/>
      <c r="P90" s="38"/>
    </row>
    <row r="91" spans="1:16" s="54" customFormat="1" ht="51">
      <c r="A91" s="79" t="s">
        <v>196</v>
      </c>
      <c r="B91" s="80" t="s">
        <v>197</v>
      </c>
      <c r="C91" s="42" t="str">
        <f aca="true" t="shared" si="15" ref="C91:C118">IF(I91&lt;&gt;"","Required",IF(J91&lt;&gt;"","Should Have but Optional",IF(K91&lt;&gt;"","Nice to Have",IF(L91&lt;&gt;"","None","-"))))</f>
        <v>Required</v>
      </c>
      <c r="D91" s="43" t="s">
        <v>1</v>
      </c>
      <c r="E91" s="44" t="str">
        <f aca="true" t="shared" si="16" ref="E91:E118">IF(AND(OR(D91="Do not Comply",D91="Partial Comply"),OR(C91="Required",C91="Should Have but Optional")),"Feature is Required or Should Have but Optional, please describe a work-around that would provide similar functionality",IF(OR(D91="Partial Comply",D91="Do not Comply"),"Explain",IF(AND(D91="Optional Cost",OR(C91="Required")),"Total installed cost of option IS REQUIRED",IF(D91="Optional Cost","Provide total installed cost of option",IF(D91="Comply","Included at no extra cost in base package","Notes")))))</f>
        <v>Notes</v>
      </c>
      <c r="F91" s="45">
        <f aca="true" t="shared" si="17" ref="F91:F118">IF(D91="Comply",1,IF(OR(D91="Do not comply",D91="Input"),0,0.25))</f>
        <v>0</v>
      </c>
      <c r="G91" s="45">
        <f aca="true" t="shared" si="18" ref="G91:G118">F91*N91</f>
        <v>0</v>
      </c>
      <c r="H91" s="46"/>
      <c r="I91" s="66" t="s">
        <v>21</v>
      </c>
      <c r="J91" s="64"/>
      <c r="K91" s="68"/>
      <c r="L91" s="81"/>
      <c r="M91" s="58"/>
      <c r="N91" s="51">
        <f aca="true" t="shared" si="19" ref="N91:N118">IF(I91&lt;&gt;"",10,IF(J91&lt;&gt;"",6,IF(K91&lt;&gt;"",2,IF(L91&lt;&gt;"",0,""))))</f>
        <v>10</v>
      </c>
      <c r="O91" s="52"/>
      <c r="P91" s="53"/>
    </row>
    <row r="92" spans="1:16" s="54" customFormat="1" ht="25.5">
      <c r="A92" s="79" t="s">
        <v>198</v>
      </c>
      <c r="B92" s="80" t="s">
        <v>199</v>
      </c>
      <c r="C92" s="42" t="str">
        <f t="shared" si="15"/>
        <v>Required</v>
      </c>
      <c r="D92" s="43" t="s">
        <v>1</v>
      </c>
      <c r="E92" s="44" t="str">
        <f t="shared" si="16"/>
        <v>Notes</v>
      </c>
      <c r="F92" s="45">
        <f t="shared" si="17"/>
        <v>0</v>
      </c>
      <c r="G92" s="45">
        <f t="shared" si="18"/>
        <v>0</v>
      </c>
      <c r="H92" s="46"/>
      <c r="I92" s="66" t="s">
        <v>21</v>
      </c>
      <c r="J92" s="64"/>
      <c r="K92" s="68"/>
      <c r="L92" s="81"/>
      <c r="M92" s="58"/>
      <c r="N92" s="51">
        <f t="shared" si="19"/>
        <v>10</v>
      </c>
      <c r="O92" s="52"/>
      <c r="P92" s="53"/>
    </row>
    <row r="93" spans="1:16" s="54" customFormat="1" ht="25.5">
      <c r="A93" s="79" t="s">
        <v>200</v>
      </c>
      <c r="B93" s="80" t="s">
        <v>201</v>
      </c>
      <c r="C93" s="42" t="str">
        <f>IF(I93&lt;&gt;"","Required",IF(J93&lt;&gt;"","Should Have but Optional",IF(K93&lt;&gt;"","Nice to Have",IF(L93&lt;&gt;"","None","-"))))</f>
        <v>Required</v>
      </c>
      <c r="D93" s="43" t="s">
        <v>1</v>
      </c>
      <c r="E93" s="44" t="str">
        <f>IF(AND(OR(D93="Do not Comply",D93="Partial Comply"),OR(C93="Required",C93="Should Have but Optional")),"Feature is Required or Should Have but Optional, please describe a work-around that would provide similar functionality",IF(OR(D93="Partial Comply",D93="Do not Comply"),"Explain",IF(AND(D93="Optional Cost",OR(C93="Required")),"Total installed cost of option IS REQUIRED",IF(D93="Optional Cost","Provide total installed cost of option",IF(D93="Comply","Included at no extra cost in base package","Notes")))))</f>
        <v>Notes</v>
      </c>
      <c r="F93" s="45">
        <f>IF(D93="Comply",1,IF(OR(D93="Do not comply",D93="Input"),0,0.25))</f>
        <v>0</v>
      </c>
      <c r="G93" s="45">
        <f>F93*N93</f>
        <v>0</v>
      </c>
      <c r="H93" s="46"/>
      <c r="I93" s="66" t="s">
        <v>21</v>
      </c>
      <c r="J93" s="64"/>
      <c r="K93" s="68"/>
      <c r="L93" s="81"/>
      <c r="M93" s="58"/>
      <c r="N93" s="51">
        <f>IF(I93&lt;&gt;"",10,IF(J93&lt;&gt;"",6,IF(K93&lt;&gt;"",2,IF(L93&lt;&gt;"",0,""))))</f>
        <v>10</v>
      </c>
      <c r="O93" s="52"/>
      <c r="P93" s="53"/>
    </row>
    <row r="94" spans="1:16" s="54" customFormat="1" ht="25.5">
      <c r="A94" s="79" t="s">
        <v>202</v>
      </c>
      <c r="B94" s="80" t="s">
        <v>203</v>
      </c>
      <c r="C94" s="42" t="str">
        <f>IF(I94&lt;&gt;"","Required",IF(J94&lt;&gt;"","Should Have but Optional",IF(K94&lt;&gt;"","Nice to Have",IF(L94&lt;&gt;"","None","-"))))</f>
        <v>Required</v>
      </c>
      <c r="D94" s="43" t="s">
        <v>1</v>
      </c>
      <c r="E94" s="44" t="str">
        <f>IF(AND(OR(D94="Do not Comply",D94="Partial Comply"),OR(C94="Required",C94="Should Have but Optional")),"Feature is Required or Should Have but Optional, please describe a work-around that would provide similar functionality",IF(OR(D94="Partial Comply",D94="Do not Comply"),"Explain",IF(AND(D94="Optional Cost",OR(C94="Required")),"Total installed cost of option IS REQUIRED",IF(D94="Optional Cost","Provide total installed cost of option",IF(D94="Comply","Included at no extra cost in base package","Notes")))))</f>
        <v>Notes</v>
      </c>
      <c r="F94" s="45">
        <f>IF(D94="Comply",1,IF(OR(D94="Do not comply",D94="Input"),0,0.25))</f>
        <v>0</v>
      </c>
      <c r="G94" s="45">
        <f>F94*N94</f>
        <v>0</v>
      </c>
      <c r="H94" s="46"/>
      <c r="I94" s="66" t="s">
        <v>21</v>
      </c>
      <c r="J94" s="64"/>
      <c r="K94" s="68"/>
      <c r="L94" s="81"/>
      <c r="M94" s="58"/>
      <c r="N94" s="51">
        <f>IF(I94&lt;&gt;"",10,IF(J94&lt;&gt;"",6,IF(K94&lt;&gt;"",2,IF(L94&lt;&gt;"",0,""))))</f>
        <v>10</v>
      </c>
      <c r="O94" s="52"/>
      <c r="P94" s="53"/>
    </row>
    <row r="95" spans="1:16" s="54" customFormat="1" ht="38.25">
      <c r="A95" s="62" t="s">
        <v>204</v>
      </c>
      <c r="B95" s="63" t="s">
        <v>205</v>
      </c>
      <c r="C95" s="42" t="str">
        <f t="shared" si="15"/>
        <v>Nice to Have</v>
      </c>
      <c r="D95" s="43" t="s">
        <v>1</v>
      </c>
      <c r="E95" s="44" t="str">
        <f t="shared" si="16"/>
        <v>Notes</v>
      </c>
      <c r="F95" s="45">
        <f t="shared" si="17"/>
        <v>0</v>
      </c>
      <c r="G95" s="45">
        <f t="shared" si="18"/>
        <v>0</v>
      </c>
      <c r="H95" s="46"/>
      <c r="I95" s="66"/>
      <c r="J95" s="64"/>
      <c r="K95" s="68" t="s">
        <v>21</v>
      </c>
      <c r="L95" s="64"/>
      <c r="M95" s="58"/>
      <c r="N95" s="51">
        <f t="shared" si="19"/>
        <v>2</v>
      </c>
      <c r="O95" s="52"/>
      <c r="P95" s="53"/>
    </row>
    <row r="96" spans="1:16" s="54" customFormat="1" ht="25.5">
      <c r="A96" s="62" t="s">
        <v>206</v>
      </c>
      <c r="B96" s="63" t="s">
        <v>207</v>
      </c>
      <c r="C96" s="42" t="str">
        <f t="shared" si="15"/>
        <v>Required</v>
      </c>
      <c r="D96" s="43" t="s">
        <v>1</v>
      </c>
      <c r="E96" s="44" t="str">
        <f t="shared" si="16"/>
        <v>Notes</v>
      </c>
      <c r="F96" s="45">
        <f t="shared" si="17"/>
        <v>0</v>
      </c>
      <c r="G96" s="45">
        <f t="shared" si="18"/>
        <v>0</v>
      </c>
      <c r="H96" s="46"/>
      <c r="I96" s="66" t="s">
        <v>21</v>
      </c>
      <c r="J96" s="64"/>
      <c r="K96" s="68"/>
      <c r="L96" s="64"/>
      <c r="M96" s="58"/>
      <c r="N96" s="51">
        <f t="shared" si="19"/>
        <v>10</v>
      </c>
      <c r="O96" s="52"/>
      <c r="P96" s="53"/>
    </row>
    <row r="97" spans="1:16" s="54" customFormat="1" ht="25.5">
      <c r="A97" s="62" t="s">
        <v>208</v>
      </c>
      <c r="B97" s="63" t="s">
        <v>209</v>
      </c>
      <c r="C97" s="42" t="str">
        <f t="shared" si="15"/>
        <v>Required</v>
      </c>
      <c r="D97" s="43" t="s">
        <v>1</v>
      </c>
      <c r="E97" s="44" t="str">
        <f t="shared" si="16"/>
        <v>Notes</v>
      </c>
      <c r="F97" s="45">
        <f t="shared" si="17"/>
        <v>0</v>
      </c>
      <c r="G97" s="45">
        <f t="shared" si="18"/>
        <v>0</v>
      </c>
      <c r="H97" s="46"/>
      <c r="I97" s="66" t="s">
        <v>21</v>
      </c>
      <c r="J97" s="64"/>
      <c r="K97" s="66"/>
      <c r="L97" s="64"/>
      <c r="M97" s="58"/>
      <c r="N97" s="51">
        <f t="shared" si="19"/>
        <v>10</v>
      </c>
      <c r="O97" s="52"/>
      <c r="P97" s="53"/>
    </row>
    <row r="98" spans="1:16" s="54" customFormat="1" ht="38.25">
      <c r="A98" s="62" t="s">
        <v>210</v>
      </c>
      <c r="B98" s="63" t="s">
        <v>211</v>
      </c>
      <c r="C98" s="42" t="str">
        <f t="shared" si="15"/>
        <v>Should Have but Optional</v>
      </c>
      <c r="D98" s="43" t="s">
        <v>1</v>
      </c>
      <c r="E98" s="44" t="str">
        <f t="shared" si="16"/>
        <v>Notes</v>
      </c>
      <c r="F98" s="45">
        <f t="shared" si="17"/>
        <v>0</v>
      </c>
      <c r="G98" s="45">
        <f t="shared" si="18"/>
        <v>0</v>
      </c>
      <c r="H98" s="59"/>
      <c r="I98" s="64"/>
      <c r="J98" s="65" t="s">
        <v>21</v>
      </c>
      <c r="K98" s="66"/>
      <c r="L98" s="42"/>
      <c r="M98" s="58"/>
      <c r="N98" s="51">
        <f t="shared" si="19"/>
        <v>6</v>
      </c>
      <c r="O98" s="52"/>
      <c r="P98" s="53"/>
    </row>
    <row r="99" spans="1:16" s="54" customFormat="1" ht="38.25">
      <c r="A99" s="62" t="s">
        <v>212</v>
      </c>
      <c r="B99" s="63" t="s">
        <v>213</v>
      </c>
      <c r="C99" s="42" t="str">
        <f t="shared" si="15"/>
        <v>Required</v>
      </c>
      <c r="D99" s="43" t="s">
        <v>1</v>
      </c>
      <c r="E99" s="44" t="str">
        <f t="shared" si="16"/>
        <v>Notes</v>
      </c>
      <c r="F99" s="45">
        <f t="shared" si="17"/>
        <v>0</v>
      </c>
      <c r="G99" s="45">
        <f t="shared" si="18"/>
        <v>0</v>
      </c>
      <c r="H99" s="46"/>
      <c r="I99" s="66" t="s">
        <v>21</v>
      </c>
      <c r="J99" s="66"/>
      <c r="K99" s="68"/>
      <c r="L99" s="64"/>
      <c r="M99" s="58"/>
      <c r="N99" s="51">
        <f t="shared" si="19"/>
        <v>10</v>
      </c>
      <c r="O99" s="52"/>
      <c r="P99" s="53"/>
    </row>
    <row r="100" spans="1:16" s="54" customFormat="1" ht="38.25">
      <c r="A100" s="62" t="s">
        <v>214</v>
      </c>
      <c r="B100" s="63" t="s">
        <v>215</v>
      </c>
      <c r="C100" s="42" t="str">
        <f t="shared" si="15"/>
        <v>Required</v>
      </c>
      <c r="D100" s="43" t="s">
        <v>1</v>
      </c>
      <c r="E100" s="44" t="str">
        <f t="shared" si="16"/>
        <v>Notes</v>
      </c>
      <c r="F100" s="45">
        <f t="shared" si="17"/>
        <v>0</v>
      </c>
      <c r="G100" s="45">
        <f t="shared" si="18"/>
        <v>0</v>
      </c>
      <c r="H100" s="46"/>
      <c r="I100" s="66" t="s">
        <v>21</v>
      </c>
      <c r="J100" s="66"/>
      <c r="K100" s="68"/>
      <c r="L100" s="64"/>
      <c r="M100" s="58"/>
      <c r="N100" s="51">
        <f t="shared" si="19"/>
        <v>10</v>
      </c>
      <c r="O100" s="52"/>
      <c r="P100" s="53"/>
    </row>
    <row r="101" spans="1:16" s="54" customFormat="1" ht="25.5">
      <c r="A101" s="62" t="s">
        <v>216</v>
      </c>
      <c r="B101" s="63" t="s">
        <v>217</v>
      </c>
      <c r="C101" s="42" t="str">
        <f t="shared" si="15"/>
        <v>Should Have but Optional</v>
      </c>
      <c r="D101" s="43" t="s">
        <v>1</v>
      </c>
      <c r="E101" s="44" t="str">
        <f t="shared" si="16"/>
        <v>Notes</v>
      </c>
      <c r="F101" s="45">
        <f t="shared" si="17"/>
        <v>0</v>
      </c>
      <c r="G101" s="45">
        <f t="shared" si="18"/>
        <v>0</v>
      </c>
      <c r="H101" s="59"/>
      <c r="I101" s="64"/>
      <c r="J101" s="65" t="s">
        <v>21</v>
      </c>
      <c r="K101" s="68"/>
      <c r="L101" s="81"/>
      <c r="M101" s="58"/>
      <c r="N101" s="51">
        <f t="shared" si="19"/>
        <v>6</v>
      </c>
      <c r="O101" s="52"/>
      <c r="P101" s="53"/>
    </row>
    <row r="102" spans="1:16" s="54" customFormat="1" ht="25.5">
      <c r="A102" s="62" t="s">
        <v>218</v>
      </c>
      <c r="B102" s="63" t="s">
        <v>219</v>
      </c>
      <c r="C102" s="42" t="str">
        <f t="shared" si="15"/>
        <v>Required</v>
      </c>
      <c r="D102" s="43" t="s">
        <v>1</v>
      </c>
      <c r="E102" s="44" t="str">
        <f t="shared" si="16"/>
        <v>Notes</v>
      </c>
      <c r="F102" s="45">
        <f t="shared" si="17"/>
        <v>0</v>
      </c>
      <c r="G102" s="45">
        <f t="shared" si="18"/>
        <v>0</v>
      </c>
      <c r="H102" s="46"/>
      <c r="I102" s="66" t="s">
        <v>21</v>
      </c>
      <c r="J102" s="64"/>
      <c r="K102" s="68"/>
      <c r="L102" s="64"/>
      <c r="M102" s="58"/>
      <c r="N102" s="51">
        <f t="shared" si="19"/>
        <v>10</v>
      </c>
      <c r="O102" s="52"/>
      <c r="P102" s="53"/>
    </row>
    <row r="103" spans="1:16" s="54" customFormat="1" ht="25.5">
      <c r="A103" s="62" t="s">
        <v>220</v>
      </c>
      <c r="B103" s="63" t="s">
        <v>221</v>
      </c>
      <c r="C103" s="42" t="str">
        <f t="shared" si="15"/>
        <v>Required</v>
      </c>
      <c r="D103" s="43" t="s">
        <v>1</v>
      </c>
      <c r="E103" s="44" t="str">
        <f t="shared" si="16"/>
        <v>Notes</v>
      </c>
      <c r="F103" s="45">
        <f t="shared" si="17"/>
        <v>0</v>
      </c>
      <c r="G103" s="45">
        <f t="shared" si="18"/>
        <v>0</v>
      </c>
      <c r="H103" s="46"/>
      <c r="I103" s="64" t="s">
        <v>21</v>
      </c>
      <c r="J103" s="68"/>
      <c r="K103" s="68"/>
      <c r="L103" s="64"/>
      <c r="M103" s="58"/>
      <c r="N103" s="51">
        <f t="shared" si="19"/>
        <v>10</v>
      </c>
      <c r="O103" s="52"/>
      <c r="P103" s="53"/>
    </row>
    <row r="104" spans="1:16" s="54" customFormat="1" ht="25.5">
      <c r="A104" s="62" t="s">
        <v>222</v>
      </c>
      <c r="B104" s="63" t="s">
        <v>223</v>
      </c>
      <c r="C104" s="42" t="str">
        <f>IF(I104&lt;&gt;"","Required",IF(J104&lt;&gt;"","Should Have but Optional",IF(K104&lt;&gt;"","Nice to Have",IF(L104&lt;&gt;"","None","-"))))</f>
        <v>Required</v>
      </c>
      <c r="D104" s="43" t="s">
        <v>1</v>
      </c>
      <c r="E104" s="44" t="str">
        <f>IF(AND(OR(D104="Do not Comply",D104="Partial Comply"),OR(C104="Required",C104="Should Have but Optional")),"Feature is Required or Should Have but Optional, please describe a work-around that would provide similar functionality",IF(OR(D104="Partial Comply",D104="Do not Comply"),"Explain",IF(AND(D104="Optional Cost",OR(C104="Required")),"Total installed cost of option IS REQUIRED",IF(D104="Optional Cost","Provide total installed cost of option",IF(D104="Comply","Included at no extra cost in base package","Notes")))))</f>
        <v>Notes</v>
      </c>
      <c r="F104" s="45">
        <f>IF(D104="Comply",1,IF(OR(D104="Do not comply",D104="Input"),0,0.25))</f>
        <v>0</v>
      </c>
      <c r="G104" s="45">
        <f>F104*N104</f>
        <v>0</v>
      </c>
      <c r="H104" s="46"/>
      <c r="I104" s="64" t="s">
        <v>21</v>
      </c>
      <c r="J104" s="68"/>
      <c r="K104" s="68"/>
      <c r="L104" s="64"/>
      <c r="M104" s="58"/>
      <c r="N104" s="51">
        <f>IF(I104&lt;&gt;"",10,IF(J104&lt;&gt;"",6,IF(K104&lt;&gt;"",2,IF(L104&lt;&gt;"",0,""))))</f>
        <v>10</v>
      </c>
      <c r="O104" s="52"/>
      <c r="P104" s="53"/>
    </row>
    <row r="105" spans="1:16" s="54" customFormat="1" ht="38.25">
      <c r="A105" s="62" t="s">
        <v>224</v>
      </c>
      <c r="B105" s="63" t="s">
        <v>225</v>
      </c>
      <c r="C105" s="42" t="str">
        <f>IF(I105&lt;&gt;"","Required",IF(J105&lt;&gt;"","Should Have but Optional",IF(K105&lt;&gt;"","Nice to Have",IF(L105&lt;&gt;"","None","-"))))</f>
        <v>Required</v>
      </c>
      <c r="D105" s="43" t="s">
        <v>1</v>
      </c>
      <c r="E105" s="44" t="str">
        <f>IF(AND(OR(D105="Do not Comply",D105="Partial Comply"),OR(C105="Required",C105="Should Have but Optional")),"Feature is Required or Should Have but Optional, please describe a work-around that would provide similar functionality",IF(OR(D105="Partial Comply",D105="Do not Comply"),"Explain",IF(AND(D105="Optional Cost",OR(C105="Required")),"Total installed cost of option IS REQUIRED",IF(D105="Optional Cost","Provide total installed cost of option",IF(D105="Comply","Included at no extra cost in base package","Notes")))))</f>
        <v>Notes</v>
      </c>
      <c r="F105" s="45">
        <f>IF(D105="Comply",1,IF(OR(D105="Do not comply",D105="Input"),0,0.25))</f>
        <v>0</v>
      </c>
      <c r="G105" s="45">
        <f>F105*N105</f>
        <v>0</v>
      </c>
      <c r="H105" s="46"/>
      <c r="I105" s="64" t="s">
        <v>21</v>
      </c>
      <c r="J105" s="68"/>
      <c r="K105" s="68"/>
      <c r="L105" s="64"/>
      <c r="M105" s="58"/>
      <c r="N105" s="51">
        <f>IF(I105&lt;&gt;"",10,IF(J105&lt;&gt;"",6,IF(K105&lt;&gt;"",2,IF(L105&lt;&gt;"",0,""))))</f>
        <v>10</v>
      </c>
      <c r="O105" s="52"/>
      <c r="P105" s="53"/>
    </row>
    <row r="106" spans="1:16" s="54" customFormat="1" ht="25.5">
      <c r="A106" s="62" t="s">
        <v>226</v>
      </c>
      <c r="B106" s="63" t="s">
        <v>227</v>
      </c>
      <c r="C106" s="42" t="str">
        <f t="shared" si="15"/>
        <v>Should Have but Optional</v>
      </c>
      <c r="D106" s="43" t="s">
        <v>1</v>
      </c>
      <c r="E106" s="44" t="str">
        <f t="shared" si="16"/>
        <v>Notes</v>
      </c>
      <c r="F106" s="45">
        <f t="shared" si="17"/>
        <v>0</v>
      </c>
      <c r="G106" s="45">
        <f t="shared" si="18"/>
        <v>0</v>
      </c>
      <c r="H106" s="46"/>
      <c r="I106" s="64"/>
      <c r="J106" s="68" t="s">
        <v>21</v>
      </c>
      <c r="K106" s="68"/>
      <c r="L106" s="64"/>
      <c r="M106" s="58" t="s">
        <v>228</v>
      </c>
      <c r="N106" s="51">
        <f t="shared" si="19"/>
        <v>6</v>
      </c>
      <c r="O106" s="52"/>
      <c r="P106" s="53"/>
    </row>
    <row r="107" spans="1:16" s="54" customFormat="1" ht="38.25">
      <c r="A107" s="62" t="s">
        <v>229</v>
      </c>
      <c r="B107" s="63" t="s">
        <v>230</v>
      </c>
      <c r="C107" s="42" t="str">
        <f>IF(I107&lt;&gt;"","Required",IF(J107&lt;&gt;"","Should Have but Optional",IF(K107&lt;&gt;"","Nice to Have",IF(L107&lt;&gt;"","None","-"))))</f>
        <v>None</v>
      </c>
      <c r="D107" s="43" t="s">
        <v>1</v>
      </c>
      <c r="E107" s="44" t="str">
        <f>IF(AND(OR(D107="Do not Comply",D107="Partial Comply"),OR(C107="Required",C107="Should Have but Optional")),"Feature is Required or Should Have but Optional, please describe a work-around that would provide similar functionality",IF(OR(D107="Partial Comply",D107="Do not Comply"),"Explain",IF(AND(D107="Optional Cost",OR(C107="Required")),"Total installed cost of option IS REQUIRED",IF(D107="Optional Cost","Provide total installed cost of option",IF(D107="Comply","Included at no extra cost in base package","Notes")))))</f>
        <v>Notes</v>
      </c>
      <c r="F107" s="45">
        <f>IF(D107="Comply",1,IF(OR(D107="Do not comply",D107="Input"),0,0.25))</f>
        <v>0</v>
      </c>
      <c r="G107" s="45">
        <f>F107*N107</f>
        <v>0</v>
      </c>
      <c r="H107" s="46"/>
      <c r="I107" s="64"/>
      <c r="J107" s="68"/>
      <c r="K107" s="68"/>
      <c r="L107" s="64" t="s">
        <v>21</v>
      </c>
      <c r="M107" s="58" t="s">
        <v>228</v>
      </c>
      <c r="N107" s="51">
        <f>IF(I107&lt;&gt;"",10,IF(J107&lt;&gt;"",6,IF(K107&lt;&gt;"",2,IF(L107&lt;&gt;"",0,""))))</f>
        <v>0</v>
      </c>
      <c r="O107" s="52"/>
      <c r="P107" s="53"/>
    </row>
    <row r="108" spans="1:16" s="54" customFormat="1" ht="38.25">
      <c r="A108" s="62" t="s">
        <v>231</v>
      </c>
      <c r="B108" s="63" t="s">
        <v>232</v>
      </c>
      <c r="C108" s="42" t="str">
        <f t="shared" si="15"/>
        <v>Required</v>
      </c>
      <c r="D108" s="43" t="s">
        <v>1</v>
      </c>
      <c r="E108" s="44" t="str">
        <f t="shared" si="16"/>
        <v>Notes</v>
      </c>
      <c r="F108" s="45">
        <f t="shared" si="17"/>
        <v>0</v>
      </c>
      <c r="G108" s="45">
        <f t="shared" si="18"/>
        <v>0</v>
      </c>
      <c r="H108" s="46"/>
      <c r="I108" s="64" t="s">
        <v>21</v>
      </c>
      <c r="J108" s="68"/>
      <c r="K108" s="68"/>
      <c r="L108" s="64"/>
      <c r="M108" s="58"/>
      <c r="N108" s="51">
        <f t="shared" si="19"/>
        <v>10</v>
      </c>
      <c r="O108" s="52"/>
      <c r="P108" s="53"/>
    </row>
    <row r="109" spans="1:16" s="54" customFormat="1" ht="25.5">
      <c r="A109" s="62" t="s">
        <v>233</v>
      </c>
      <c r="B109" s="63" t="s">
        <v>234</v>
      </c>
      <c r="C109" s="42" t="str">
        <f t="shared" si="15"/>
        <v>Required</v>
      </c>
      <c r="D109" s="43" t="s">
        <v>1</v>
      </c>
      <c r="E109" s="44" t="str">
        <f t="shared" si="16"/>
        <v>Notes</v>
      </c>
      <c r="F109" s="45">
        <f t="shared" si="17"/>
        <v>0</v>
      </c>
      <c r="G109" s="45">
        <f t="shared" si="18"/>
        <v>0</v>
      </c>
      <c r="H109" s="46"/>
      <c r="I109" s="64" t="s">
        <v>21</v>
      </c>
      <c r="J109" s="68"/>
      <c r="K109" s="68"/>
      <c r="L109" s="64"/>
      <c r="M109" s="58"/>
      <c r="N109" s="51">
        <f t="shared" si="19"/>
        <v>10</v>
      </c>
      <c r="O109" s="52"/>
      <c r="P109" s="53"/>
    </row>
    <row r="110" spans="1:16" s="54" customFormat="1" ht="25.5">
      <c r="A110" s="62" t="s">
        <v>235</v>
      </c>
      <c r="B110" s="63" t="s">
        <v>236</v>
      </c>
      <c r="C110" s="42" t="str">
        <f t="shared" si="15"/>
        <v>Should Have but Optional</v>
      </c>
      <c r="D110" s="43" t="s">
        <v>1</v>
      </c>
      <c r="E110" s="44" t="str">
        <f t="shared" si="16"/>
        <v>Notes</v>
      </c>
      <c r="F110" s="45">
        <f t="shared" si="17"/>
        <v>0</v>
      </c>
      <c r="G110" s="45">
        <f t="shared" si="18"/>
        <v>0</v>
      </c>
      <c r="H110" s="46"/>
      <c r="I110" s="66"/>
      <c r="J110" s="68" t="s">
        <v>21</v>
      </c>
      <c r="K110" s="68"/>
      <c r="L110" s="64"/>
      <c r="M110" s="58"/>
      <c r="N110" s="51">
        <f t="shared" si="19"/>
        <v>6</v>
      </c>
      <c r="O110" s="52"/>
      <c r="P110" s="53"/>
    </row>
    <row r="111" spans="1:16" s="54" customFormat="1" ht="51">
      <c r="A111" s="62" t="s">
        <v>237</v>
      </c>
      <c r="B111" s="63" t="s">
        <v>238</v>
      </c>
      <c r="C111" s="42" t="str">
        <f t="shared" si="15"/>
        <v>Required</v>
      </c>
      <c r="D111" s="43" t="s">
        <v>1</v>
      </c>
      <c r="E111" s="44" t="str">
        <f t="shared" si="16"/>
        <v>Notes</v>
      </c>
      <c r="F111" s="45">
        <f t="shared" si="17"/>
        <v>0</v>
      </c>
      <c r="G111" s="45">
        <f t="shared" si="18"/>
        <v>0</v>
      </c>
      <c r="H111" s="46"/>
      <c r="I111" s="64" t="s">
        <v>21</v>
      </c>
      <c r="J111" s="66"/>
      <c r="K111" s="66"/>
      <c r="L111" s="64"/>
      <c r="M111" s="58"/>
      <c r="N111" s="51">
        <f t="shared" si="19"/>
        <v>10</v>
      </c>
      <c r="O111" s="52"/>
      <c r="P111" s="53"/>
    </row>
    <row r="112" spans="1:16" s="54" customFormat="1" ht="25.5">
      <c r="A112" s="62" t="s">
        <v>239</v>
      </c>
      <c r="B112" s="63" t="s">
        <v>240</v>
      </c>
      <c r="C112" s="42" t="str">
        <f t="shared" si="15"/>
        <v>Should Have but Optional</v>
      </c>
      <c r="D112" s="43" t="s">
        <v>1</v>
      </c>
      <c r="E112" s="44" t="str">
        <f t="shared" si="16"/>
        <v>Notes</v>
      </c>
      <c r="F112" s="45">
        <f t="shared" si="17"/>
        <v>0</v>
      </c>
      <c r="G112" s="45">
        <f t="shared" si="18"/>
        <v>0</v>
      </c>
      <c r="H112" s="46"/>
      <c r="I112" s="65"/>
      <c r="J112" s="66" t="s">
        <v>21</v>
      </c>
      <c r="K112" s="66"/>
      <c r="L112" s="42"/>
      <c r="M112" s="58"/>
      <c r="N112" s="51">
        <f t="shared" si="19"/>
        <v>6</v>
      </c>
      <c r="O112" s="52"/>
      <c r="P112" s="53"/>
    </row>
    <row r="113" spans="1:16" s="54" customFormat="1" ht="38.25">
      <c r="A113" s="62" t="s">
        <v>241</v>
      </c>
      <c r="B113" s="63" t="s">
        <v>242</v>
      </c>
      <c r="C113" s="42" t="str">
        <f t="shared" si="15"/>
        <v>Required</v>
      </c>
      <c r="D113" s="43" t="s">
        <v>1</v>
      </c>
      <c r="E113" s="44" t="str">
        <f t="shared" si="16"/>
        <v>Notes</v>
      </c>
      <c r="F113" s="45">
        <f t="shared" si="17"/>
        <v>0</v>
      </c>
      <c r="G113" s="45">
        <f t="shared" si="18"/>
        <v>0</v>
      </c>
      <c r="H113" s="46"/>
      <c r="I113" s="64" t="s">
        <v>21</v>
      </c>
      <c r="J113" s="68"/>
      <c r="K113" s="68"/>
      <c r="L113" s="64"/>
      <c r="M113" s="58"/>
      <c r="N113" s="51">
        <f t="shared" si="19"/>
        <v>10</v>
      </c>
      <c r="O113" s="52"/>
      <c r="P113" s="53"/>
    </row>
    <row r="114" spans="1:16" s="54" customFormat="1" ht="25.5">
      <c r="A114" s="62" t="s">
        <v>243</v>
      </c>
      <c r="B114" s="63" t="s">
        <v>244</v>
      </c>
      <c r="C114" s="42" t="str">
        <f>IF(I114&lt;&gt;"","Required",IF(J114&lt;&gt;"","Should Have but Optional",IF(K114&lt;&gt;"","Nice to Have",IF(L114&lt;&gt;"","None","-"))))</f>
        <v>Required</v>
      </c>
      <c r="D114" s="43" t="s">
        <v>1</v>
      </c>
      <c r="E114" s="44" t="str">
        <f>IF(AND(OR(D114="Do not Comply",D114="Partial Comply"),OR(C114="Required",C114="Should Have but Optional")),"Feature is Required or Should Have but Optional, please describe a work-around that would provide similar functionality",IF(OR(D114="Partial Comply",D114="Do not Comply"),"Explain",IF(AND(D114="Optional Cost",OR(C114="Required")),"Total installed cost of option IS REQUIRED",IF(D114="Optional Cost","Provide total installed cost of option",IF(D114="Comply","Included at no extra cost in base package","Notes")))))</f>
        <v>Notes</v>
      </c>
      <c r="F114" s="45">
        <f>IF(D114="Comply",1,IF(OR(D114="Do not comply",D114="Input"),0,0.25))</f>
        <v>0</v>
      </c>
      <c r="G114" s="45">
        <f>F114*N114</f>
        <v>0</v>
      </c>
      <c r="H114" s="46"/>
      <c r="I114" s="66" t="s">
        <v>21</v>
      </c>
      <c r="J114" s="68"/>
      <c r="K114" s="68"/>
      <c r="L114" s="64"/>
      <c r="M114" s="58"/>
      <c r="N114" s="51">
        <f>IF(I114&lt;&gt;"",10,IF(J114&lt;&gt;"",6,IF(K114&lt;&gt;"",2,IF(L114&lt;&gt;"",0,""))))</f>
        <v>10</v>
      </c>
      <c r="O114" s="52"/>
      <c r="P114" s="53"/>
    </row>
    <row r="115" spans="1:16" s="54" customFormat="1" ht="38.25">
      <c r="A115" s="62" t="s">
        <v>245</v>
      </c>
      <c r="B115" s="63" t="s">
        <v>246</v>
      </c>
      <c r="C115" s="42" t="str">
        <f>IF(I115&lt;&gt;"","Required",IF(J115&lt;&gt;"","Should Have but Optional",IF(K115&lt;&gt;"","Nice to Have",IF(L115&lt;&gt;"","None","-"))))</f>
        <v>Required</v>
      </c>
      <c r="D115" s="43" t="s">
        <v>1</v>
      </c>
      <c r="E115" s="44" t="str">
        <f>IF(AND(OR(D115="Do not Comply",D115="Partial Comply"),OR(C115="Required",C115="Should Have but Optional")),"Feature is Required or Should Have but Optional, please describe a work-around that would provide similar functionality",IF(OR(D115="Partial Comply",D115="Do not Comply"),"Explain",IF(AND(D115="Optional Cost",OR(C115="Required")),"Total installed cost of option IS REQUIRED",IF(D115="Optional Cost","Provide total installed cost of option",IF(D115="Comply","Included at no extra cost in base package","Notes")))))</f>
        <v>Notes</v>
      </c>
      <c r="F115" s="45">
        <f>IF(D115="Comply",1,IF(OR(D115="Do not comply",D115="Input"),0,0.25))</f>
        <v>0</v>
      </c>
      <c r="G115" s="45">
        <f>F115*N115</f>
        <v>0</v>
      </c>
      <c r="H115" s="46"/>
      <c r="I115" s="66" t="s">
        <v>21</v>
      </c>
      <c r="J115" s="68"/>
      <c r="K115" s="68"/>
      <c r="L115" s="64"/>
      <c r="M115" s="58"/>
      <c r="N115" s="51">
        <f>IF(I115&lt;&gt;"",10,IF(J115&lt;&gt;"",6,IF(K115&lt;&gt;"",2,IF(L115&lt;&gt;"",0,""))))</f>
        <v>10</v>
      </c>
      <c r="O115" s="52"/>
      <c r="P115" s="53"/>
    </row>
    <row r="116" spans="1:16" s="54" customFormat="1" ht="25.5">
      <c r="A116" s="62" t="s">
        <v>247</v>
      </c>
      <c r="B116" s="63" t="s">
        <v>248</v>
      </c>
      <c r="C116" s="42" t="str">
        <f>IF(I116&lt;&gt;"","Required",IF(J116&lt;&gt;"","Should Have but Optional",IF(K116&lt;&gt;"","Nice to Have",IF(L116&lt;&gt;"","None","-"))))</f>
        <v>Required</v>
      </c>
      <c r="D116" s="43" t="s">
        <v>1</v>
      </c>
      <c r="E116" s="44" t="str">
        <f>IF(AND(OR(D116="Do not Comply",D116="Partial Comply"),OR(C116="Required",C116="Should Have but Optional")),"Feature is Required or Should Have but Optional, please describe a work-around that would provide similar functionality",IF(OR(D116="Partial Comply",D116="Do not Comply"),"Explain",IF(AND(D116="Optional Cost",OR(C116="Required")),"Total installed cost of option IS REQUIRED",IF(D116="Optional Cost","Provide total installed cost of option",IF(D116="Comply","Included at no extra cost in base package","Notes")))))</f>
        <v>Notes</v>
      </c>
      <c r="F116" s="45">
        <f>IF(D116="Comply",1,IF(OR(D116="Do not comply",D116="Input"),0,0.25))</f>
        <v>0</v>
      </c>
      <c r="G116" s="45">
        <f>F116*N116</f>
        <v>0</v>
      </c>
      <c r="H116" s="46"/>
      <c r="I116" s="66" t="s">
        <v>21</v>
      </c>
      <c r="J116" s="68"/>
      <c r="K116" s="68"/>
      <c r="L116" s="64"/>
      <c r="M116" s="58"/>
      <c r="N116" s="51">
        <f>IF(I116&lt;&gt;"",10,IF(J116&lt;&gt;"",6,IF(K116&lt;&gt;"",2,IF(L116&lt;&gt;"",0,""))))</f>
        <v>10</v>
      </c>
      <c r="O116" s="61"/>
      <c r="P116" s="53"/>
    </row>
    <row r="117" spans="1:16" s="54" customFormat="1" ht="25.5">
      <c r="A117" s="62" t="s">
        <v>249</v>
      </c>
      <c r="B117" s="63" t="s">
        <v>250</v>
      </c>
      <c r="C117" s="42" t="str">
        <f t="shared" si="15"/>
        <v>Required</v>
      </c>
      <c r="D117" s="43" t="s">
        <v>1</v>
      </c>
      <c r="E117" s="44" t="str">
        <f t="shared" si="16"/>
        <v>Notes</v>
      </c>
      <c r="F117" s="45">
        <f t="shared" si="17"/>
        <v>0</v>
      </c>
      <c r="G117" s="45">
        <f t="shared" si="18"/>
        <v>0</v>
      </c>
      <c r="H117" s="46"/>
      <c r="I117" s="66" t="s">
        <v>21</v>
      </c>
      <c r="J117" s="68"/>
      <c r="K117" s="68"/>
      <c r="L117" s="64"/>
      <c r="M117" s="58"/>
      <c r="N117" s="51">
        <f t="shared" si="19"/>
        <v>10</v>
      </c>
      <c r="O117" s="52"/>
      <c r="P117" s="53"/>
    </row>
    <row r="118" spans="1:16" s="54" customFormat="1" ht="63.75">
      <c r="A118" s="62" t="s">
        <v>251</v>
      </c>
      <c r="B118" s="63" t="s">
        <v>252</v>
      </c>
      <c r="C118" s="42" t="str">
        <f t="shared" si="15"/>
        <v>Should Have but Optional</v>
      </c>
      <c r="D118" s="43" t="s">
        <v>1</v>
      </c>
      <c r="E118" s="44" t="str">
        <f t="shared" si="16"/>
        <v>Notes</v>
      </c>
      <c r="F118" s="45">
        <f t="shared" si="17"/>
        <v>0</v>
      </c>
      <c r="G118" s="45">
        <f t="shared" si="18"/>
        <v>0</v>
      </c>
      <c r="H118" s="59"/>
      <c r="I118" s="66"/>
      <c r="J118" s="65" t="s">
        <v>21</v>
      </c>
      <c r="K118" s="68"/>
      <c r="L118" s="42"/>
      <c r="M118" s="58"/>
      <c r="N118" s="51">
        <f t="shared" si="19"/>
        <v>6</v>
      </c>
      <c r="O118" s="52"/>
      <c r="P118" s="53"/>
    </row>
    <row r="119" spans="1:16" s="54" customFormat="1" ht="26.25" thickBot="1">
      <c r="A119" s="82" t="s">
        <v>253</v>
      </c>
      <c r="B119" s="80" t="s">
        <v>254</v>
      </c>
      <c r="C119" s="42" t="str">
        <f>IF(I119&lt;&gt;"","Required",IF(J119&lt;&gt;"","Should Have but Optional",IF(K119&lt;&gt;"","Nice to Have",IF(L119&lt;&gt;"","None","-"))))</f>
        <v>Required</v>
      </c>
      <c r="D119" s="43" t="s">
        <v>1</v>
      </c>
      <c r="E119" s="44" t="str">
        <f>IF(AND(OR(D119="Do not Comply",D119="Partial Comply"),OR(C119="Required",C119="Should Have but Optional")),"Feature is Required or Should Have but Optional, please describe a work-around that would provide similar functionality",IF(OR(D119="Partial Comply",D119="Do not Comply"),"Explain",IF(AND(D119="Optional Cost",OR(C119="Required")),"Total installed cost of option IS REQUIRED",IF(D119="Optional Cost","Provide total installed cost of option",IF(D119="Comply","Included at no extra cost in base package","Notes")))))</f>
        <v>Notes</v>
      </c>
      <c r="F119" s="45">
        <f>IF(D119="Comply",1,IF(OR(D119="Do not comply",D119="Input"),0,0.25))</f>
        <v>0</v>
      </c>
      <c r="G119" s="45">
        <f>F119*N119</f>
        <v>0</v>
      </c>
      <c r="H119" s="46"/>
      <c r="I119" s="65" t="s">
        <v>21</v>
      </c>
      <c r="J119" s="66"/>
      <c r="K119" s="66"/>
      <c r="L119" s="42"/>
      <c r="M119" s="58"/>
      <c r="N119" s="51">
        <f>IF(I119&lt;&gt;"",10,IF(J119&lt;&gt;"",6,IF(K119&lt;&gt;"",2,IF(L119&lt;&gt;"",0,""))))</f>
        <v>10</v>
      </c>
      <c r="O119" s="52"/>
      <c r="P119" s="53"/>
    </row>
    <row r="120" spans="1:16" s="54" customFormat="1" ht="16.5" thickBot="1">
      <c r="A120" s="31" t="s">
        <v>255</v>
      </c>
      <c r="B120" s="32"/>
      <c r="C120" s="33"/>
      <c r="D120" s="33"/>
      <c r="E120" s="131"/>
      <c r="F120" s="34"/>
      <c r="G120" s="35"/>
      <c r="H120" s="36"/>
      <c r="I120" s="33"/>
      <c r="J120" s="33"/>
      <c r="K120" s="33"/>
      <c r="L120" s="33"/>
      <c r="M120" s="33"/>
      <c r="N120" s="33"/>
      <c r="O120" s="52"/>
      <c r="P120" s="53"/>
    </row>
    <row r="121" spans="1:16" s="39" customFormat="1" ht="25.5">
      <c r="A121" s="62" t="s">
        <v>256</v>
      </c>
      <c r="B121" s="63" t="s">
        <v>257</v>
      </c>
      <c r="C121" s="42" t="str">
        <f aca="true" t="shared" si="20" ref="C121:C139">IF(I121&lt;&gt;"","Required",IF(J121&lt;&gt;"","Should Have but Optional",IF(K121&lt;&gt;"","Nice to Have",IF(L121&lt;&gt;"","None","-"))))</f>
        <v>Required</v>
      </c>
      <c r="D121" s="43" t="s">
        <v>1</v>
      </c>
      <c r="E121" s="44" t="str">
        <f aca="true" t="shared" si="21" ref="E121:E139">IF(AND(OR(D121="Do not Comply",D121="Partial Comply"),OR(C121="Required",C121="Should Have but Optional")),"Feature is Required or Should Have but Optional, please describe a work-around that would provide similar functionality",IF(OR(D121="Partial Comply",D121="Do not Comply"),"Explain",IF(AND(D121="Optional Cost",OR(C121="Required")),"Total installed cost of option IS REQUIRED",IF(D121="Optional Cost","Provide total installed cost of option",IF(D121="Comply","Included at no extra cost in base package","Notes")))))</f>
        <v>Notes</v>
      </c>
      <c r="F121" s="45">
        <f aca="true" t="shared" si="22" ref="F121:F139">IF(D121="Comply",1,IF(OR(D121="Do not comply",D121="Input"),0,0.25))</f>
        <v>0</v>
      </c>
      <c r="G121" s="45">
        <f aca="true" t="shared" si="23" ref="G121:G139">F121*N121</f>
        <v>0</v>
      </c>
      <c r="H121" s="46"/>
      <c r="I121" s="66" t="s">
        <v>21</v>
      </c>
      <c r="J121" s="66"/>
      <c r="K121" s="68"/>
      <c r="L121" s="64"/>
      <c r="M121" s="58"/>
      <c r="N121" s="51">
        <f aca="true" t="shared" si="24" ref="N121:N139">IF(I121&lt;&gt;"",10,IF(J121&lt;&gt;"",6,IF(K121&lt;&gt;"",2,IF(L121&lt;&gt;"",0,""))))</f>
        <v>10</v>
      </c>
      <c r="O121" s="52"/>
      <c r="P121" s="38"/>
    </row>
    <row r="122" spans="1:16" s="54" customFormat="1" ht="12.75">
      <c r="A122" s="62" t="s">
        <v>258</v>
      </c>
      <c r="B122" s="63" t="s">
        <v>259</v>
      </c>
      <c r="C122" s="42" t="str">
        <f t="shared" si="20"/>
        <v>Nice to Have</v>
      </c>
      <c r="D122" s="43" t="s">
        <v>1</v>
      </c>
      <c r="E122" s="44" t="str">
        <f t="shared" si="21"/>
        <v>Notes</v>
      </c>
      <c r="F122" s="45">
        <f t="shared" si="22"/>
        <v>0</v>
      </c>
      <c r="G122" s="45">
        <f t="shared" si="23"/>
        <v>0</v>
      </c>
      <c r="H122" s="46"/>
      <c r="I122" s="66"/>
      <c r="J122" s="66"/>
      <c r="K122" s="68" t="s">
        <v>21</v>
      </c>
      <c r="L122" s="64"/>
      <c r="M122" s="58"/>
      <c r="N122" s="51">
        <f t="shared" si="24"/>
        <v>2</v>
      </c>
      <c r="O122" s="52"/>
      <c r="P122" s="53"/>
    </row>
    <row r="123" spans="1:16" s="54" customFormat="1" ht="25.5">
      <c r="A123" s="62" t="s">
        <v>260</v>
      </c>
      <c r="B123" s="63" t="s">
        <v>261</v>
      </c>
      <c r="C123" s="42" t="str">
        <f t="shared" si="20"/>
        <v>Should Have but Optional</v>
      </c>
      <c r="D123" s="43" t="s">
        <v>1</v>
      </c>
      <c r="E123" s="44" t="str">
        <f t="shared" si="21"/>
        <v>Notes</v>
      </c>
      <c r="F123" s="45">
        <f t="shared" si="22"/>
        <v>0</v>
      </c>
      <c r="G123" s="45">
        <f t="shared" si="23"/>
        <v>0</v>
      </c>
      <c r="H123" s="46"/>
      <c r="I123" s="66"/>
      <c r="J123" s="66" t="s">
        <v>21</v>
      </c>
      <c r="K123" s="68"/>
      <c r="L123" s="64"/>
      <c r="M123" s="58"/>
      <c r="N123" s="51">
        <f t="shared" si="24"/>
        <v>6</v>
      </c>
      <c r="O123" s="52"/>
      <c r="P123" s="53"/>
    </row>
    <row r="124" spans="1:16" s="54" customFormat="1" ht="51">
      <c r="A124" s="62" t="s">
        <v>262</v>
      </c>
      <c r="B124" s="63" t="s">
        <v>263</v>
      </c>
      <c r="C124" s="42" t="str">
        <f t="shared" si="20"/>
        <v>Should Have but Optional</v>
      </c>
      <c r="D124" s="43" t="s">
        <v>1</v>
      </c>
      <c r="E124" s="44" t="str">
        <f t="shared" si="21"/>
        <v>Notes</v>
      </c>
      <c r="F124" s="45">
        <f t="shared" si="22"/>
        <v>0</v>
      </c>
      <c r="G124" s="45">
        <f t="shared" si="23"/>
        <v>0</v>
      </c>
      <c r="H124" s="46"/>
      <c r="I124" s="66"/>
      <c r="J124" s="66" t="s">
        <v>21</v>
      </c>
      <c r="K124" s="68"/>
      <c r="L124" s="64" t="s">
        <v>264</v>
      </c>
      <c r="M124" s="58"/>
      <c r="N124" s="51">
        <f t="shared" si="24"/>
        <v>6</v>
      </c>
      <c r="O124" s="52"/>
      <c r="P124" s="53"/>
    </row>
    <row r="125" spans="1:16" s="54" customFormat="1" ht="38.25">
      <c r="A125" s="62" t="s">
        <v>265</v>
      </c>
      <c r="B125" s="63" t="s">
        <v>266</v>
      </c>
      <c r="C125" s="42" t="str">
        <f t="shared" si="20"/>
        <v>Required</v>
      </c>
      <c r="D125" s="43" t="s">
        <v>1</v>
      </c>
      <c r="E125" s="44" t="str">
        <f t="shared" si="21"/>
        <v>Notes</v>
      </c>
      <c r="F125" s="45">
        <f t="shared" si="22"/>
        <v>0</v>
      </c>
      <c r="G125" s="45">
        <f t="shared" si="23"/>
        <v>0</v>
      </c>
      <c r="H125" s="59"/>
      <c r="I125" s="64" t="s">
        <v>21</v>
      </c>
      <c r="J125" s="66"/>
      <c r="K125" s="68"/>
      <c r="L125" s="42" t="s">
        <v>267</v>
      </c>
      <c r="M125" s="58"/>
      <c r="N125" s="51">
        <f t="shared" si="24"/>
        <v>10</v>
      </c>
      <c r="O125" s="52"/>
      <c r="P125" s="53"/>
    </row>
    <row r="126" spans="1:16" s="54" customFormat="1" ht="63.75">
      <c r="A126" s="62" t="s">
        <v>268</v>
      </c>
      <c r="B126" s="83" t="s">
        <v>269</v>
      </c>
      <c r="C126" s="42" t="str">
        <f>IF(I126&lt;&gt;"","Required",IF(J126&lt;&gt;"","Should Have but Optional",IF(K126&lt;&gt;"","Nice to Have",IF(L126&lt;&gt;"","None","-"))))</f>
        <v>None</v>
      </c>
      <c r="D126" s="43" t="s">
        <v>1</v>
      </c>
      <c r="E126" s="44" t="str">
        <f>IF(AND(OR(D126="Do not Comply",D126="Partial Comply"),OR(C126="Required",C126="Should Have but Optional")),"Feature is Required or Should Have but Optional, please describe a work-around that would provide similar functionality",IF(OR(D126="Partial Comply",D126="Do not Comply"),"Explain",IF(AND(D126="Optional Cost",OR(C126="Required")),"Total installed cost of option IS REQUIRED",IF(D126="Optional Cost","Provide total installed cost of option",IF(D126="Comply","Included at no extra cost in base package","Notes")))))</f>
        <v>Notes</v>
      </c>
      <c r="F126" s="45">
        <f>IF(D126="Comply",1,IF(OR(D126="Do not comply",D126="Input"),0,0.25))</f>
        <v>0</v>
      </c>
      <c r="G126" s="45">
        <f>F126*N126</f>
        <v>0</v>
      </c>
      <c r="H126" s="59"/>
      <c r="I126" s="81"/>
      <c r="J126" s="66"/>
      <c r="K126" s="68"/>
      <c r="L126" s="81" t="s">
        <v>21</v>
      </c>
      <c r="M126" s="58"/>
      <c r="N126" s="51">
        <f t="shared" si="24"/>
        <v>0</v>
      </c>
      <c r="O126" s="52"/>
      <c r="P126" s="53"/>
    </row>
    <row r="127" spans="1:16" s="54" customFormat="1" ht="63.75">
      <c r="A127" s="62" t="s">
        <v>270</v>
      </c>
      <c r="B127" s="83" t="s">
        <v>271</v>
      </c>
      <c r="C127" s="42" t="str">
        <f>IF(I127&lt;&gt;"","Required",IF(J127&lt;&gt;"","Should Have but Optional",IF(K127&lt;&gt;"","Nice to Have",IF(L127&lt;&gt;"","None","-"))))</f>
        <v>Nice to Have</v>
      </c>
      <c r="D127" s="43" t="s">
        <v>1</v>
      </c>
      <c r="E127" s="44" t="str">
        <f>IF(AND(OR(D127="Do not Comply",D127="Partial Comply"),OR(C127="Required",C127="Should Have but Optional")),"Feature is Required or Should Have but Optional, please describe a work-around that would provide similar functionality",IF(OR(D127="Partial Comply",D127="Do not Comply"),"Explain",IF(AND(D127="Optional Cost",OR(C127="Required")),"Total installed cost of option IS REQUIRED",IF(D127="Optional Cost","Provide total installed cost of option",IF(D127="Comply","Included at no extra cost in base package","Notes")))))</f>
        <v>Notes</v>
      </c>
      <c r="F127" s="45">
        <f>IF(D127="Comply",1,IF(OR(D127="Do not comply",D127="Input"),0,0.25))</f>
        <v>0</v>
      </c>
      <c r="G127" s="45">
        <f>F127*N127</f>
        <v>0</v>
      </c>
      <c r="H127" s="59"/>
      <c r="I127" s="81"/>
      <c r="J127" s="66"/>
      <c r="K127" s="68" t="s">
        <v>21</v>
      </c>
      <c r="L127" s="81"/>
      <c r="M127" s="58"/>
      <c r="N127" s="51">
        <f t="shared" si="24"/>
        <v>2</v>
      </c>
      <c r="O127" s="52"/>
      <c r="P127" s="53"/>
    </row>
    <row r="128" spans="1:16" s="54" customFormat="1" ht="51">
      <c r="A128" s="62" t="s">
        <v>272</v>
      </c>
      <c r="B128" s="63" t="s">
        <v>273</v>
      </c>
      <c r="C128" s="42" t="str">
        <f>IF(I128&lt;&gt;"","Required",IF(J128&lt;&gt;"","Should Have but Optional",IF(K128&lt;&gt;"","Nice to Have",IF(L128&lt;&gt;"","None","-"))))</f>
        <v>Required</v>
      </c>
      <c r="D128" s="43" t="s">
        <v>1</v>
      </c>
      <c r="E128" s="44" t="str">
        <f>IF(AND(OR(D128="Do not Comply",D128="Partial Comply"),OR(C128="Required",C128="Should Have but Optional")),"Feature is Required or Should Have but Optional, please describe a work-around that would provide similar functionality",IF(OR(D128="Partial Comply",D128="Do not Comply"),"Explain",IF(AND(D128="Optional Cost",OR(C128="Required")),"Total installed cost of option IS REQUIRED",IF(D128="Optional Cost","Provide total installed cost of option",IF(D128="Comply","Included at no extra cost in base package","Notes")))))</f>
        <v>Notes</v>
      </c>
      <c r="F128" s="45">
        <f>IF(D128="Comply",1,IF(OR(D128="Do not comply",D128="Input"),0,0.25))</f>
        <v>0</v>
      </c>
      <c r="G128" s="45">
        <f>F128*N128</f>
        <v>0</v>
      </c>
      <c r="H128" s="59"/>
      <c r="I128" s="64" t="s">
        <v>21</v>
      </c>
      <c r="J128" s="66"/>
      <c r="K128" s="68"/>
      <c r="L128" s="42"/>
      <c r="M128" s="58"/>
      <c r="N128" s="51">
        <f>IF(I128&lt;&gt;"",10,IF(J128&lt;&gt;"",6,IF(K128&lt;&gt;"",2,IF(L128&lt;&gt;"",0,""))))</f>
        <v>10</v>
      </c>
      <c r="O128" s="52"/>
      <c r="P128" s="53"/>
    </row>
    <row r="129" spans="1:16" s="54" customFormat="1" ht="25.5">
      <c r="A129" s="62" t="s">
        <v>274</v>
      </c>
      <c r="B129" s="63" t="s">
        <v>275</v>
      </c>
      <c r="C129" s="42" t="str">
        <f>IF(I129&lt;&gt;"","Required",IF(J129&lt;&gt;"","Should Have but Optional",IF(K129&lt;&gt;"","Nice to Have",IF(L129&lt;&gt;"","None","-"))))</f>
        <v>Required</v>
      </c>
      <c r="D129" s="43" t="s">
        <v>1</v>
      </c>
      <c r="E129" s="44" t="str">
        <f>IF(AND(OR(D129="Do not Comply",D129="Partial Comply"),OR(C129="Required",C129="Should Have but Optional")),"Feature is Required or Should Have but Optional, please describe a work-around that would provide similar functionality",IF(OR(D129="Partial Comply",D129="Do not Comply"),"Explain",IF(AND(D129="Optional Cost",OR(C129="Required")),"Total installed cost of option IS REQUIRED",IF(D129="Optional Cost","Provide total installed cost of option",IF(D129="Comply","Included at no extra cost in base package","Notes")))))</f>
        <v>Notes</v>
      </c>
      <c r="F129" s="45">
        <f>IF(D129="Comply",1,IF(OR(D129="Do not comply",D129="Input"),0,0.25))</f>
        <v>0</v>
      </c>
      <c r="G129" s="45">
        <f>F129*N129</f>
        <v>0</v>
      </c>
      <c r="H129" s="59"/>
      <c r="I129" s="64" t="s">
        <v>21</v>
      </c>
      <c r="J129" s="64"/>
      <c r="K129" s="66"/>
      <c r="L129" s="64"/>
      <c r="M129" s="58"/>
      <c r="N129" s="51">
        <f>IF(I129&lt;&gt;"",10,IF(J129&lt;&gt;"",6,IF(K129&lt;&gt;"",2,IF(L129&lt;&gt;"",0,""))))</f>
        <v>10</v>
      </c>
      <c r="O129" s="52"/>
      <c r="P129" s="53"/>
    </row>
    <row r="130" spans="1:16" s="54" customFormat="1" ht="25.5">
      <c r="A130" s="62" t="s">
        <v>276</v>
      </c>
      <c r="B130" s="63" t="s">
        <v>277</v>
      </c>
      <c r="C130" s="42" t="str">
        <f>IF(I130&lt;&gt;"","Required",IF(J130&lt;&gt;"","Should Have but Optional",IF(K130&lt;&gt;"","Nice to Have",IF(L130&lt;&gt;"","None","-"))))</f>
        <v>Required</v>
      </c>
      <c r="D130" s="43" t="s">
        <v>1</v>
      </c>
      <c r="E130" s="44" t="str">
        <f>IF(AND(OR(D130="Do not Comply",D130="Partial Comply"),OR(C130="Required",C130="Should Have but Optional")),"Feature is Required or Should Have but Optional, please describe a work-around that would provide similar functionality",IF(OR(D130="Partial Comply",D130="Do not Comply"),"Explain",IF(AND(D130="Optional Cost",OR(C130="Required")),"Total installed cost of option IS REQUIRED",IF(D130="Optional Cost","Provide total installed cost of option",IF(D130="Comply","Included at no extra cost in base package","Notes")))))</f>
        <v>Notes</v>
      </c>
      <c r="F130" s="45">
        <f>IF(D130="Comply",1,IF(OR(D130="Do not comply",D130="Input"),0,0.25))</f>
        <v>0</v>
      </c>
      <c r="G130" s="45">
        <f>F130*N130</f>
        <v>0</v>
      </c>
      <c r="H130" s="59"/>
      <c r="I130" s="64" t="s">
        <v>21</v>
      </c>
      <c r="J130" s="66"/>
      <c r="K130" s="68"/>
      <c r="L130" s="42"/>
      <c r="M130" s="58"/>
      <c r="N130" s="51">
        <f>IF(I130&lt;&gt;"",10,IF(J130&lt;&gt;"",6,IF(K130&lt;&gt;"",2,IF(L130&lt;&gt;"",0,""))))</f>
        <v>10</v>
      </c>
      <c r="O130" s="52"/>
      <c r="P130" s="53"/>
    </row>
    <row r="131" spans="1:16" s="54" customFormat="1" ht="25.5">
      <c r="A131" s="62" t="s">
        <v>278</v>
      </c>
      <c r="B131" s="63" t="s">
        <v>279</v>
      </c>
      <c r="C131" s="42" t="str">
        <f t="shared" si="20"/>
        <v>Required</v>
      </c>
      <c r="D131" s="43" t="s">
        <v>1</v>
      </c>
      <c r="E131" s="44" t="str">
        <f t="shared" si="21"/>
        <v>Notes</v>
      </c>
      <c r="F131" s="45">
        <f t="shared" si="22"/>
        <v>0</v>
      </c>
      <c r="G131" s="45">
        <f t="shared" si="23"/>
        <v>0</v>
      </c>
      <c r="H131" s="46"/>
      <c r="I131" s="66" t="s">
        <v>21</v>
      </c>
      <c r="J131" s="66"/>
      <c r="K131" s="68"/>
      <c r="L131" s="64"/>
      <c r="M131" s="58"/>
      <c r="N131" s="51">
        <f t="shared" si="24"/>
        <v>10</v>
      </c>
      <c r="O131" s="52"/>
      <c r="P131" s="53"/>
    </row>
    <row r="132" spans="1:16" s="54" customFormat="1" ht="25.5">
      <c r="A132" s="62" t="s">
        <v>280</v>
      </c>
      <c r="B132" s="63" t="s">
        <v>281</v>
      </c>
      <c r="C132" s="42" t="str">
        <f>IF(I132&lt;&gt;"","Required",IF(J132&lt;&gt;"","Should Have but Optional",IF(K132&lt;&gt;"","Nice to Have",IF(L132&lt;&gt;"","None","-"))))</f>
        <v>Nice to Have</v>
      </c>
      <c r="D132" s="43" t="s">
        <v>1</v>
      </c>
      <c r="E132" s="44" t="str">
        <f>IF(AND(OR(D132="Do not Comply",D132="Partial Comply"),OR(C132="Required",C132="Should Have but Optional")),"Feature is Required or Should Have but Optional, please describe a work-around that would provide similar functionality",IF(OR(D132="Partial Comply",D132="Do not Comply"),"Explain",IF(AND(D132="Optional Cost",OR(C132="Required")),"Total installed cost of option IS REQUIRED",IF(D132="Optional Cost","Provide total installed cost of option",IF(D132="Comply","Included at no extra cost in base package","Notes")))))</f>
        <v>Notes</v>
      </c>
      <c r="F132" s="45">
        <f>IF(D132="Comply",1,IF(OR(D132="Do not comply",D132="Input"),0,0.25))</f>
        <v>0</v>
      </c>
      <c r="G132" s="45">
        <f>F132*N132</f>
        <v>0</v>
      </c>
      <c r="H132" s="59"/>
      <c r="I132" s="64"/>
      <c r="J132" s="64"/>
      <c r="K132" s="65" t="s">
        <v>21</v>
      </c>
      <c r="L132" s="64"/>
      <c r="M132" s="58" t="s">
        <v>282</v>
      </c>
      <c r="N132" s="51">
        <f>IF(I132&lt;&gt;"",10,IF(J132&lt;&gt;"",6,IF(K132&lt;&gt;"",2,IF(L132&lt;&gt;"",0,""))))</f>
        <v>2</v>
      </c>
      <c r="O132" s="52"/>
      <c r="P132" s="53"/>
    </row>
    <row r="133" spans="1:16" s="54" customFormat="1" ht="25.5">
      <c r="A133" s="62" t="s">
        <v>283</v>
      </c>
      <c r="B133" s="63" t="s">
        <v>284</v>
      </c>
      <c r="C133" s="42" t="str">
        <f t="shared" si="20"/>
        <v>Should Have but Optional</v>
      </c>
      <c r="D133" s="43" t="s">
        <v>1</v>
      </c>
      <c r="E133" s="44" t="str">
        <f t="shared" si="21"/>
        <v>Notes</v>
      </c>
      <c r="F133" s="45">
        <f t="shared" si="22"/>
        <v>0</v>
      </c>
      <c r="G133" s="45">
        <f t="shared" si="23"/>
        <v>0</v>
      </c>
      <c r="H133" s="59"/>
      <c r="I133" s="64"/>
      <c r="J133" s="64" t="s">
        <v>21</v>
      </c>
      <c r="K133" s="65"/>
      <c r="L133" s="64"/>
      <c r="M133" s="58" t="s">
        <v>285</v>
      </c>
      <c r="N133" s="51">
        <f t="shared" si="24"/>
        <v>6</v>
      </c>
      <c r="O133" s="52"/>
      <c r="P133" s="53"/>
    </row>
    <row r="134" spans="1:16" s="54" customFormat="1" ht="25.5">
      <c r="A134" s="62" t="s">
        <v>286</v>
      </c>
      <c r="B134" s="84" t="s">
        <v>287</v>
      </c>
      <c r="C134" s="42" t="str">
        <f t="shared" si="20"/>
        <v>Should Have but Optional</v>
      </c>
      <c r="D134" s="43" t="s">
        <v>1</v>
      </c>
      <c r="E134" s="44" t="str">
        <f t="shared" si="21"/>
        <v>Notes</v>
      </c>
      <c r="F134" s="45">
        <f t="shared" si="22"/>
        <v>0</v>
      </c>
      <c r="G134" s="45">
        <f t="shared" si="23"/>
        <v>0</v>
      </c>
      <c r="H134" s="59"/>
      <c r="I134" s="64"/>
      <c r="J134" s="64" t="s">
        <v>21</v>
      </c>
      <c r="K134" s="65"/>
      <c r="L134" s="81"/>
      <c r="M134" s="58"/>
      <c r="N134" s="51">
        <f t="shared" si="24"/>
        <v>6</v>
      </c>
      <c r="O134" s="52"/>
      <c r="P134" s="53"/>
    </row>
    <row r="135" spans="1:16" s="54" customFormat="1" ht="25.5">
      <c r="A135" s="62" t="s">
        <v>288</v>
      </c>
      <c r="B135" s="63" t="s">
        <v>289</v>
      </c>
      <c r="C135" s="42" t="str">
        <f>IF(I135&lt;&gt;"","Required",IF(J135&lt;&gt;"","Should Have but Optional",IF(K135&lt;&gt;"","Nice to Have",IF(L135&lt;&gt;"","None","-"))))</f>
        <v>Nice to Have</v>
      </c>
      <c r="D135" s="43" t="s">
        <v>1</v>
      </c>
      <c r="E135" s="44" t="str">
        <f>IF(AND(OR(D135="Do not Comply",D135="Partial Comply"),OR(C135="Required",C135="Should Have but Optional")),"Feature is Required or Should Have but Optional, please describe a work-around that would provide similar functionality",IF(OR(D135="Partial Comply",D135="Do not Comply"),"Explain",IF(AND(D135="Optional Cost",OR(C135="Required")),"Total installed cost of option IS REQUIRED",IF(D135="Optional Cost","Provide total installed cost of option",IF(D135="Comply","Included at no extra cost in base package","Notes")))))</f>
        <v>Notes</v>
      </c>
      <c r="F135" s="45">
        <f>IF(D135="Comply",1,IF(OR(D135="Do not comply",D135="Input"),0,0.25))</f>
        <v>0</v>
      </c>
      <c r="G135" s="45">
        <f>F135*N135</f>
        <v>0</v>
      </c>
      <c r="H135" s="59"/>
      <c r="I135" s="64"/>
      <c r="J135" s="64"/>
      <c r="K135" s="65" t="s">
        <v>21</v>
      </c>
      <c r="L135" s="81"/>
      <c r="M135" s="58" t="s">
        <v>290</v>
      </c>
      <c r="N135" s="51">
        <f>IF(I135&lt;&gt;"",10,IF(J135&lt;&gt;"",6,IF(K135&lt;&gt;"",2,IF(L135&lt;&gt;"",0,""))))</f>
        <v>2</v>
      </c>
      <c r="O135" s="52"/>
      <c r="P135" s="53"/>
    </row>
    <row r="136" spans="1:16" s="54" customFormat="1" ht="38.25">
      <c r="A136" s="62" t="s">
        <v>291</v>
      </c>
      <c r="B136" s="63" t="s">
        <v>292</v>
      </c>
      <c r="C136" s="42" t="str">
        <f>IF(I136&lt;&gt;"","Required",IF(J136&lt;&gt;"","Should Have but Optional",IF(K136&lt;&gt;"","Nice to Have",IF(L136&lt;&gt;"","None","-"))))</f>
        <v>Nice to Have</v>
      </c>
      <c r="D136" s="43" t="s">
        <v>1</v>
      </c>
      <c r="E136" s="44" t="str">
        <f>IF(AND(OR(D136="Do not Comply",D136="Partial Comply"),OR(C136="Required",C136="Should Have but Optional")),"Feature is Required or Should Have but Optional, please describe a work-around that would provide similar functionality",IF(OR(D136="Partial Comply",D136="Do not Comply"),"Explain",IF(AND(D136="Optional Cost",OR(C136="Required")),"Total installed cost of option IS REQUIRED",IF(D136="Optional Cost","Provide total installed cost of option",IF(D136="Comply","Included at no extra cost in base package","Notes")))))</f>
        <v>Notes</v>
      </c>
      <c r="F136" s="45">
        <f>IF(D136="Comply",1,IF(OR(D136="Do not comply",D136="Input"),0,0.25))</f>
        <v>0</v>
      </c>
      <c r="G136" s="45">
        <f>F136*N136</f>
        <v>0</v>
      </c>
      <c r="H136" s="46"/>
      <c r="I136" s="66"/>
      <c r="J136" s="66"/>
      <c r="K136" s="68" t="s">
        <v>21</v>
      </c>
      <c r="L136" s="64"/>
      <c r="M136" s="58" t="s">
        <v>228</v>
      </c>
      <c r="N136" s="51">
        <f>IF(I136&lt;&gt;"",10,IF(J136&lt;&gt;"",6,IF(K136&lt;&gt;"",2,IF(L136&lt;&gt;"",0,""))))</f>
        <v>2</v>
      </c>
      <c r="O136" s="52"/>
      <c r="P136" s="53"/>
    </row>
    <row r="137" spans="1:16" s="54" customFormat="1" ht="12.75">
      <c r="A137" s="62" t="s">
        <v>293</v>
      </c>
      <c r="B137" s="63" t="s">
        <v>294</v>
      </c>
      <c r="C137" s="42" t="str">
        <f t="shared" si="20"/>
        <v>None</v>
      </c>
      <c r="D137" s="43" t="s">
        <v>1</v>
      </c>
      <c r="E137" s="44" t="str">
        <f t="shared" si="21"/>
        <v>Notes</v>
      </c>
      <c r="F137" s="45">
        <f t="shared" si="22"/>
        <v>0</v>
      </c>
      <c r="G137" s="45">
        <f t="shared" si="23"/>
        <v>0</v>
      </c>
      <c r="H137" s="59"/>
      <c r="I137" s="64"/>
      <c r="J137" s="64"/>
      <c r="K137" s="65"/>
      <c r="L137" s="81" t="s">
        <v>21</v>
      </c>
      <c r="M137" s="58"/>
      <c r="N137" s="51">
        <f t="shared" si="24"/>
        <v>0</v>
      </c>
      <c r="O137" s="52"/>
      <c r="P137" s="53"/>
    </row>
    <row r="138" spans="1:16" s="54" customFormat="1" ht="12.75">
      <c r="A138" s="62" t="s">
        <v>295</v>
      </c>
      <c r="B138" s="63" t="s">
        <v>296</v>
      </c>
      <c r="C138" s="42" t="str">
        <f t="shared" si="20"/>
        <v>None</v>
      </c>
      <c r="D138" s="43" t="s">
        <v>1</v>
      </c>
      <c r="E138" s="44" t="str">
        <f t="shared" si="21"/>
        <v>Notes</v>
      </c>
      <c r="F138" s="45">
        <f t="shared" si="22"/>
        <v>0</v>
      </c>
      <c r="G138" s="45">
        <f t="shared" si="23"/>
        <v>0</v>
      </c>
      <c r="H138" s="59"/>
      <c r="I138" s="64"/>
      <c r="J138" s="64"/>
      <c r="K138" s="65"/>
      <c r="L138" s="64" t="s">
        <v>21</v>
      </c>
      <c r="M138" s="58"/>
      <c r="N138" s="51">
        <f t="shared" si="24"/>
        <v>0</v>
      </c>
      <c r="O138" s="52"/>
      <c r="P138" s="53"/>
    </row>
    <row r="139" spans="1:16" s="54" customFormat="1" ht="39" thickBot="1">
      <c r="A139" s="62" t="s">
        <v>297</v>
      </c>
      <c r="B139" s="63" t="s">
        <v>298</v>
      </c>
      <c r="C139" s="42" t="str">
        <f t="shared" si="20"/>
        <v>Should Have but Optional</v>
      </c>
      <c r="D139" s="43" t="s">
        <v>1</v>
      </c>
      <c r="E139" s="44" t="str">
        <f t="shared" si="21"/>
        <v>Notes</v>
      </c>
      <c r="F139" s="45">
        <f t="shared" si="22"/>
        <v>0</v>
      </c>
      <c r="G139" s="45">
        <f t="shared" si="23"/>
        <v>0</v>
      </c>
      <c r="H139" s="59"/>
      <c r="I139" s="64"/>
      <c r="J139" s="65" t="s">
        <v>21</v>
      </c>
      <c r="K139" s="66"/>
      <c r="L139" s="42"/>
      <c r="M139" s="58"/>
      <c r="N139" s="51">
        <f t="shared" si="24"/>
        <v>6</v>
      </c>
      <c r="O139" s="61"/>
      <c r="P139" s="53"/>
    </row>
    <row r="140" spans="1:16" s="54" customFormat="1" ht="16.5" thickBot="1">
      <c r="A140" s="31" t="s">
        <v>299</v>
      </c>
      <c r="B140" s="32"/>
      <c r="C140" s="33"/>
      <c r="D140" s="33"/>
      <c r="E140" s="131" t="str">
        <f>IF(OR(D140="Partial Comply",D140="Do not Comply"),"Work around description",IF(D140="Optional Cost","Total installed cost of option",IF(D140="Comply","Included at no extra cost in base package","Notes")))</f>
        <v>Notes</v>
      </c>
      <c r="F140" s="34"/>
      <c r="G140" s="35"/>
      <c r="H140" s="36"/>
      <c r="I140" s="33"/>
      <c r="J140" s="33"/>
      <c r="K140" s="33"/>
      <c r="L140" s="33"/>
      <c r="M140" s="33"/>
      <c r="N140" s="33"/>
      <c r="O140" s="52"/>
      <c r="P140" s="53"/>
    </row>
    <row r="141" spans="1:16" s="54" customFormat="1" ht="38.25">
      <c r="A141" s="62" t="s">
        <v>300</v>
      </c>
      <c r="B141" s="63" t="s">
        <v>301</v>
      </c>
      <c r="C141" s="42" t="str">
        <f aca="true" t="shared" si="25" ref="C141:C171">IF(I141&lt;&gt;"","Required",IF(J141&lt;&gt;"","Should Have but Optional",IF(K141&lt;&gt;"","Nice to Have",IF(L141&lt;&gt;"","None","-"))))</f>
        <v>None</v>
      </c>
      <c r="D141" s="43" t="s">
        <v>1</v>
      </c>
      <c r="E141" s="44" t="str">
        <f aca="true" t="shared" si="26" ref="E141:E171">IF(AND(OR(D141="Do not Comply",D141="Partial Comply"),OR(C141="Required",C141="Should Have but Optional")),"Feature is Required or Should Have but Optional, please describe a work-around that would provide similar functionality",IF(OR(D141="Partial Comply",D141="Do not Comply"),"Explain",IF(AND(D141="Optional Cost",OR(C141="Required")),"Total installed cost of option IS REQUIRED",IF(D141="Optional Cost","Provide total installed cost of option",IF(D141="Comply","Included at no extra cost in base package","Notes")))))</f>
        <v>Notes</v>
      </c>
      <c r="F141" s="45">
        <f aca="true" t="shared" si="27" ref="F141:F171">IF(D141="Comply",1,IF(OR(D141="Do not comply",D141="Input"),0,0.25))</f>
        <v>0</v>
      </c>
      <c r="G141" s="45">
        <f aca="true" t="shared" si="28" ref="G141:G204">F141*N141</f>
        <v>0</v>
      </c>
      <c r="H141" s="59"/>
      <c r="I141" s="64"/>
      <c r="J141" s="64"/>
      <c r="K141" s="66"/>
      <c r="L141" s="68" t="s">
        <v>21</v>
      </c>
      <c r="M141" s="58"/>
      <c r="N141" s="51">
        <f>IF(I141&lt;&gt;"",10,IF(J141&lt;&gt;"",6,IF(K141&lt;&gt;"",2,IF(L141&lt;&gt;"",0,""))))</f>
        <v>0</v>
      </c>
      <c r="O141" s="52"/>
      <c r="P141" s="53"/>
    </row>
    <row r="142" spans="1:16" s="54" customFormat="1" ht="63.75">
      <c r="A142" s="62" t="s">
        <v>302</v>
      </c>
      <c r="B142" s="63" t="s">
        <v>303</v>
      </c>
      <c r="C142" s="42" t="str">
        <f>IF(I142&lt;&gt;"","Required",IF(J142&lt;&gt;"","Should Have but Optional",IF(K142&lt;&gt;"","Nice to Have",IF(L142&lt;&gt;"","None","-"))))</f>
        <v>Should Have but Optional</v>
      </c>
      <c r="D142" s="43" t="s">
        <v>1</v>
      </c>
      <c r="E142" s="44" t="str">
        <f>IF(AND(OR(D142="Do not Comply",D142="Partial Comply"),OR(C142="Required",C142="Should Have but Optional")),"Feature is Required or Should Have but Optional, please describe a work-around that would provide similar functionality",IF(OR(D142="Partial Comply",D142="Do not Comply"),"Explain",IF(AND(D142="Optional Cost",OR(C142="Required")),"Total installed cost of option IS REQUIRED",IF(D142="Optional Cost","Provide total installed cost of option",IF(D142="Comply","Included at no extra cost in base package","Notes")))))</f>
        <v>Notes</v>
      </c>
      <c r="F142" s="45">
        <f>IF(D142="Comply",1,IF(OR(D142="Do not comply",D142="Input"),0,0.25))</f>
        <v>0</v>
      </c>
      <c r="G142" s="45">
        <f>F142*N142</f>
        <v>0</v>
      </c>
      <c r="H142" s="59"/>
      <c r="I142" s="64"/>
      <c r="J142" s="64" t="s">
        <v>21</v>
      </c>
      <c r="K142" s="66"/>
      <c r="L142" s="68" t="s">
        <v>304</v>
      </c>
      <c r="M142" s="58"/>
      <c r="N142" s="51">
        <f>IF(I142&lt;&gt;"",10,IF(J142&lt;&gt;"",6,IF(K142&lt;&gt;"",2,IF(L142&lt;&gt;"",0,""))))</f>
        <v>6</v>
      </c>
      <c r="O142" s="52"/>
      <c r="P142" s="53"/>
    </row>
    <row r="143" spans="1:16" s="54" customFormat="1" ht="63.75">
      <c r="A143" s="62" t="s">
        <v>305</v>
      </c>
      <c r="B143" s="63" t="s">
        <v>306</v>
      </c>
      <c r="C143" s="42" t="str">
        <f t="shared" si="25"/>
        <v>Should Have but Optional</v>
      </c>
      <c r="D143" s="43" t="s">
        <v>1</v>
      </c>
      <c r="E143" s="44" t="str">
        <f t="shared" si="26"/>
        <v>Notes</v>
      </c>
      <c r="F143" s="45">
        <f t="shared" si="27"/>
        <v>0</v>
      </c>
      <c r="G143" s="45">
        <f t="shared" si="28"/>
        <v>0</v>
      </c>
      <c r="H143" s="59"/>
      <c r="I143" s="64"/>
      <c r="J143" s="64" t="s">
        <v>21</v>
      </c>
      <c r="K143" s="66"/>
      <c r="L143" s="68" t="s">
        <v>307</v>
      </c>
      <c r="M143" s="58"/>
      <c r="N143" s="51">
        <f>IF(I143&lt;&gt;"",10,IF(J143&lt;&gt;"",6,IF(K143&lt;&gt;"",2,IF(L143&lt;&gt;"",0,""))))</f>
        <v>6</v>
      </c>
      <c r="O143" s="52"/>
      <c r="P143" s="53"/>
    </row>
    <row r="144" spans="1:16" s="54" customFormat="1" ht="25.5">
      <c r="A144" s="62" t="s">
        <v>308</v>
      </c>
      <c r="B144" s="63" t="s">
        <v>309</v>
      </c>
      <c r="C144" s="42" t="str">
        <f t="shared" si="25"/>
        <v>Should Have but Optional</v>
      </c>
      <c r="D144" s="43" t="s">
        <v>1</v>
      </c>
      <c r="E144" s="44" t="str">
        <f t="shared" si="26"/>
        <v>Notes</v>
      </c>
      <c r="F144" s="45">
        <f t="shared" si="27"/>
        <v>0</v>
      </c>
      <c r="G144" s="45">
        <f t="shared" si="28"/>
        <v>0</v>
      </c>
      <c r="H144" s="59"/>
      <c r="I144" s="64"/>
      <c r="J144" s="64" t="s">
        <v>21</v>
      </c>
      <c r="K144" s="66"/>
      <c r="L144" s="68"/>
      <c r="M144" s="58"/>
      <c r="N144" s="51">
        <f aca="true" t="shared" si="29" ref="N144:N171">IF(I144&lt;&gt;"",10,IF(J144&lt;&gt;"",6,IF(K144&lt;&gt;"",2,IF(L144&lt;&gt;"",0,""))))</f>
        <v>6</v>
      </c>
      <c r="O144" s="52"/>
      <c r="P144" s="53"/>
    </row>
    <row r="145" spans="1:16" s="54" customFormat="1" ht="38.25">
      <c r="A145" s="62" t="s">
        <v>310</v>
      </c>
      <c r="B145" s="63" t="s">
        <v>311</v>
      </c>
      <c r="C145" s="42" t="str">
        <f>IF(I145&lt;&gt;"","Required",IF(J145&lt;&gt;"","Should Have but Optional",IF(K145&lt;&gt;"","Nice to Have",IF(L145&lt;&gt;"","None","-"))))</f>
        <v>Nice to Have</v>
      </c>
      <c r="D145" s="43" t="s">
        <v>1</v>
      </c>
      <c r="E145" s="44" t="str">
        <f>IF(AND(OR(D145="Do not Comply",D145="Partial Comply"),OR(C145="Required",C145="Should Have but Optional")),"Feature is Required or Should Have but Optional, please describe a work-around that would provide similar functionality",IF(OR(D145="Partial Comply",D145="Do not Comply"),"Explain",IF(AND(D145="Optional Cost",OR(C145="Required")),"Total installed cost of option IS REQUIRED",IF(D145="Optional Cost","Provide total installed cost of option",IF(D145="Comply","Included at no extra cost in base package","Notes")))))</f>
        <v>Notes</v>
      </c>
      <c r="F145" s="45">
        <f>IF(D145="Comply",1,IF(OR(D145="Do not comply",D145="Input"),0,0.25))</f>
        <v>0</v>
      </c>
      <c r="G145" s="45">
        <f>F145*N145</f>
        <v>0</v>
      </c>
      <c r="H145" s="59"/>
      <c r="I145" s="64"/>
      <c r="J145" s="64"/>
      <c r="K145" s="66" t="s">
        <v>21</v>
      </c>
      <c r="L145" s="68"/>
      <c r="M145" s="58"/>
      <c r="N145" s="51">
        <f>IF(I145&lt;&gt;"",10,IF(J145&lt;&gt;"",6,IF(K145&lt;&gt;"",2,IF(L145&lt;&gt;"",0,""))))</f>
        <v>2</v>
      </c>
      <c r="O145" s="52"/>
      <c r="P145" s="53"/>
    </row>
    <row r="146" spans="1:16" s="54" customFormat="1" ht="51">
      <c r="A146" s="62" t="s">
        <v>312</v>
      </c>
      <c r="B146" s="63" t="s">
        <v>313</v>
      </c>
      <c r="C146" s="42" t="str">
        <f t="shared" si="25"/>
        <v>Nice to Have</v>
      </c>
      <c r="D146" s="43" t="s">
        <v>1</v>
      </c>
      <c r="E146" s="44" t="str">
        <f t="shared" si="26"/>
        <v>Notes</v>
      </c>
      <c r="F146" s="45">
        <f t="shared" si="27"/>
        <v>0</v>
      </c>
      <c r="G146" s="45">
        <f t="shared" si="28"/>
        <v>0</v>
      </c>
      <c r="H146" s="59"/>
      <c r="I146" s="64"/>
      <c r="J146" s="64"/>
      <c r="K146" s="65" t="s">
        <v>21</v>
      </c>
      <c r="L146" s="81"/>
      <c r="M146" s="58"/>
      <c r="N146" s="51">
        <f>IF(I146&lt;&gt;"",10,IF(J146&lt;&gt;"",6,IF(K146&lt;&gt;"",2,IF(L146&lt;&gt;"",0,""))))</f>
        <v>2</v>
      </c>
      <c r="O146" s="52"/>
      <c r="P146" s="53"/>
    </row>
    <row r="147" spans="1:16" s="54" customFormat="1" ht="38.25">
      <c r="A147" s="62" t="s">
        <v>314</v>
      </c>
      <c r="B147" s="63" t="s">
        <v>315</v>
      </c>
      <c r="C147" s="42" t="str">
        <f t="shared" si="25"/>
        <v>Nice to Have</v>
      </c>
      <c r="D147" s="43" t="s">
        <v>1</v>
      </c>
      <c r="E147" s="44" t="str">
        <f t="shared" si="26"/>
        <v>Notes</v>
      </c>
      <c r="F147" s="45">
        <f t="shared" si="27"/>
        <v>0</v>
      </c>
      <c r="G147" s="45">
        <f t="shared" si="28"/>
        <v>0</v>
      </c>
      <c r="H147" s="59"/>
      <c r="I147" s="64"/>
      <c r="J147" s="64"/>
      <c r="K147" s="66" t="s">
        <v>21</v>
      </c>
      <c r="L147" s="68"/>
      <c r="M147" s="58"/>
      <c r="N147" s="51">
        <f>IF(I147&lt;&gt;"",10,IF(J147&lt;&gt;"",6,IF(K147&lt;&gt;"",2,IF(L147&lt;&gt;"",0,""))))</f>
        <v>2</v>
      </c>
      <c r="O147" s="52"/>
      <c r="P147" s="53"/>
    </row>
    <row r="148" spans="1:16" s="54" customFormat="1" ht="38.25" outlineLevel="1">
      <c r="A148" s="62" t="s">
        <v>316</v>
      </c>
      <c r="B148" s="63" t="s">
        <v>317</v>
      </c>
      <c r="C148" s="42" t="str">
        <f>IF(I148&lt;&gt;"","Required",IF(J148&lt;&gt;"","Should Have but Optional",IF(K148&lt;&gt;"","Nice to Have",IF(L148&lt;&gt;"","None","-"))))</f>
        <v>None</v>
      </c>
      <c r="D148" s="43" t="s">
        <v>1</v>
      </c>
      <c r="E148" s="44" t="str">
        <f>IF(AND(OR(D148="Do not Comply",D148="Partial Comply"),OR(C148="Required",C148="Should Have but Optional")),"Feature is Required or Should Have but Optional, please describe a work-around that would provide similar functionality",IF(OR(D148="Partial Comply",D148="Do not Comply"),"Explain",IF(AND(D148="Optional Cost",OR(C148="Required")),"Total installed cost of option IS REQUIRED",IF(D148="Optional Cost","Provide total installed cost of option",IF(D148="Comply","Included at no extra cost in base package","Notes")))))</f>
        <v>Notes</v>
      </c>
      <c r="F148" s="45">
        <f>IF(D148="Comply",1,IF(OR(D148="Do not comply",D148="Input"),0,0.25))</f>
        <v>0</v>
      </c>
      <c r="G148" s="45">
        <f>F148*N148</f>
        <v>0</v>
      </c>
      <c r="H148" s="59"/>
      <c r="I148" s="64"/>
      <c r="J148" s="64"/>
      <c r="K148" s="66"/>
      <c r="L148" s="68" t="s">
        <v>21</v>
      </c>
      <c r="M148" s="58"/>
      <c r="N148" s="51">
        <f>IF(I148&lt;&gt;"",10,IF(J148&lt;&gt;"",6,IF(K148&lt;&gt;"",2,IF(L148&lt;&gt;"",0,""))))</f>
        <v>0</v>
      </c>
      <c r="O148" s="52"/>
      <c r="P148" s="53"/>
    </row>
    <row r="149" spans="1:16" s="54" customFormat="1" ht="25.5" outlineLevel="1">
      <c r="A149" s="62" t="s">
        <v>318</v>
      </c>
      <c r="B149" s="63" t="s">
        <v>319</v>
      </c>
      <c r="C149" s="42" t="str">
        <f>IF(I149&lt;&gt;"","Required",IF(J149&lt;&gt;"","Should Have but Optional",IF(K149&lt;&gt;"","Nice to Have",IF(L149&lt;&gt;"","None","-"))))</f>
        <v>None</v>
      </c>
      <c r="D149" s="43" t="s">
        <v>1</v>
      </c>
      <c r="E149" s="44" t="str">
        <f>IF(AND(OR(D149="Do not Comply",D149="Partial Comply"),OR(C149="Required",C149="Should Have but Optional")),"Feature is Required or Should Have but Optional, please describe a work-around that would provide similar functionality",IF(OR(D149="Partial Comply",D149="Do not Comply"),"Explain",IF(AND(D149="Optional Cost",OR(C149="Required")),"Total installed cost of option IS REQUIRED",IF(D149="Optional Cost","Provide total installed cost of option",IF(D149="Comply","Included at no extra cost in base package","Notes")))))</f>
        <v>Notes</v>
      </c>
      <c r="F149" s="45">
        <f>IF(D149="Comply",1,IF(OR(D149="Do not comply",D149="Input"),0,0.25))</f>
        <v>0</v>
      </c>
      <c r="G149" s="45">
        <f>F149*N149</f>
        <v>0</v>
      </c>
      <c r="H149" s="59"/>
      <c r="I149" s="64"/>
      <c r="J149" s="64"/>
      <c r="K149" s="66"/>
      <c r="L149" s="68" t="s">
        <v>21</v>
      </c>
      <c r="M149" s="58"/>
      <c r="N149" s="51">
        <f>IF(I149&lt;&gt;"",10,IF(J149&lt;&gt;"",6,IF(K149&lt;&gt;"",2,IF(L149&lt;&gt;"",0,""))))</f>
        <v>0</v>
      </c>
      <c r="O149" s="52"/>
      <c r="P149" s="53"/>
    </row>
    <row r="150" spans="1:16" s="54" customFormat="1" ht="25.5" outlineLevel="1">
      <c r="A150" s="62" t="s">
        <v>320</v>
      </c>
      <c r="B150" s="63" t="s">
        <v>321</v>
      </c>
      <c r="C150" s="42" t="str">
        <f t="shared" si="25"/>
        <v>None</v>
      </c>
      <c r="D150" s="43" t="s">
        <v>1</v>
      </c>
      <c r="E150" s="44" t="str">
        <f t="shared" si="26"/>
        <v>Notes</v>
      </c>
      <c r="F150" s="45">
        <f t="shared" si="27"/>
        <v>0</v>
      </c>
      <c r="G150" s="45">
        <f t="shared" si="28"/>
        <v>0</v>
      </c>
      <c r="H150" s="59"/>
      <c r="I150" s="64"/>
      <c r="J150" s="64"/>
      <c r="K150" s="66"/>
      <c r="L150" s="68" t="s">
        <v>21</v>
      </c>
      <c r="M150" s="58"/>
      <c r="N150" s="51">
        <f t="shared" si="29"/>
        <v>0</v>
      </c>
      <c r="O150" s="52"/>
      <c r="P150" s="53"/>
    </row>
    <row r="151" spans="1:16" s="54" customFormat="1" ht="38.25" outlineLevel="1">
      <c r="A151" s="62" t="s">
        <v>322</v>
      </c>
      <c r="B151" s="63" t="s">
        <v>323</v>
      </c>
      <c r="C151" s="42" t="str">
        <f t="shared" si="25"/>
        <v>None</v>
      </c>
      <c r="D151" s="43" t="s">
        <v>1</v>
      </c>
      <c r="E151" s="44" t="str">
        <f t="shared" si="26"/>
        <v>Notes</v>
      </c>
      <c r="F151" s="45">
        <f t="shared" si="27"/>
        <v>0</v>
      </c>
      <c r="G151" s="45">
        <f t="shared" si="28"/>
        <v>0</v>
      </c>
      <c r="H151" s="59"/>
      <c r="I151" s="64"/>
      <c r="J151" s="64"/>
      <c r="K151" s="66"/>
      <c r="L151" s="68" t="s">
        <v>21</v>
      </c>
      <c r="M151" s="58"/>
      <c r="N151" s="51">
        <f t="shared" si="29"/>
        <v>0</v>
      </c>
      <c r="O151" s="52"/>
      <c r="P151" s="53"/>
    </row>
    <row r="152" spans="1:16" s="54" customFormat="1" ht="51" outlineLevel="1">
      <c r="A152" s="62" t="s">
        <v>324</v>
      </c>
      <c r="B152" s="63" t="s">
        <v>325</v>
      </c>
      <c r="C152" s="42" t="str">
        <f t="shared" si="25"/>
        <v>None</v>
      </c>
      <c r="D152" s="43" t="s">
        <v>1</v>
      </c>
      <c r="E152" s="44" t="str">
        <f t="shared" si="26"/>
        <v>Notes</v>
      </c>
      <c r="F152" s="45">
        <f t="shared" si="27"/>
        <v>0</v>
      </c>
      <c r="G152" s="45">
        <f t="shared" si="28"/>
        <v>0</v>
      </c>
      <c r="H152" s="59"/>
      <c r="I152" s="64"/>
      <c r="J152" s="64"/>
      <c r="K152" s="66"/>
      <c r="L152" s="68" t="s">
        <v>21</v>
      </c>
      <c r="M152" s="58" t="s">
        <v>326</v>
      </c>
      <c r="N152" s="51">
        <f t="shared" si="29"/>
        <v>0</v>
      </c>
      <c r="O152" s="52"/>
      <c r="P152" s="53"/>
    </row>
    <row r="153" spans="1:16" s="54" customFormat="1" ht="38.25" outlineLevel="1">
      <c r="A153" s="62" t="s">
        <v>327</v>
      </c>
      <c r="B153" s="63" t="s">
        <v>328</v>
      </c>
      <c r="C153" s="42" t="str">
        <f t="shared" si="25"/>
        <v>None</v>
      </c>
      <c r="D153" s="43" t="s">
        <v>1</v>
      </c>
      <c r="E153" s="44" t="str">
        <f t="shared" si="26"/>
        <v>Notes</v>
      </c>
      <c r="F153" s="45">
        <f t="shared" si="27"/>
        <v>0</v>
      </c>
      <c r="G153" s="45">
        <f t="shared" si="28"/>
        <v>0</v>
      </c>
      <c r="H153" s="59"/>
      <c r="I153" s="64"/>
      <c r="J153" s="64"/>
      <c r="K153" s="66"/>
      <c r="L153" s="68" t="s">
        <v>21</v>
      </c>
      <c r="M153" s="58" t="s">
        <v>329</v>
      </c>
      <c r="N153" s="51">
        <f t="shared" si="29"/>
        <v>0</v>
      </c>
      <c r="O153" s="52"/>
      <c r="P153" s="53"/>
    </row>
    <row r="154" spans="1:16" s="54" customFormat="1" ht="38.25">
      <c r="A154" s="62" t="s">
        <v>330</v>
      </c>
      <c r="B154" s="63" t="s">
        <v>331</v>
      </c>
      <c r="C154" s="42" t="str">
        <f t="shared" si="25"/>
        <v>Nice to Have</v>
      </c>
      <c r="D154" s="43" t="s">
        <v>1</v>
      </c>
      <c r="E154" s="44" t="str">
        <f t="shared" si="26"/>
        <v>Notes</v>
      </c>
      <c r="F154" s="45">
        <f t="shared" si="27"/>
        <v>0</v>
      </c>
      <c r="G154" s="45">
        <f t="shared" si="28"/>
        <v>0</v>
      </c>
      <c r="H154" s="59"/>
      <c r="I154" s="64"/>
      <c r="J154" s="65"/>
      <c r="K154" s="68" t="s">
        <v>21</v>
      </c>
      <c r="L154" s="81"/>
      <c r="M154" s="58"/>
      <c r="N154" s="51">
        <f t="shared" si="29"/>
        <v>2</v>
      </c>
      <c r="O154" s="52"/>
      <c r="P154" s="53"/>
    </row>
    <row r="155" spans="1:16" s="54" customFormat="1" ht="38.25">
      <c r="A155" s="62" t="s">
        <v>332</v>
      </c>
      <c r="B155" s="63" t="s">
        <v>333</v>
      </c>
      <c r="C155" s="42" t="str">
        <f t="shared" si="25"/>
        <v>Nice to Have</v>
      </c>
      <c r="D155" s="43" t="s">
        <v>1</v>
      </c>
      <c r="E155" s="44" t="str">
        <f t="shared" si="26"/>
        <v>Notes</v>
      </c>
      <c r="F155" s="45">
        <f t="shared" si="27"/>
        <v>0</v>
      </c>
      <c r="G155" s="45">
        <f t="shared" si="28"/>
        <v>0</v>
      </c>
      <c r="H155" s="59"/>
      <c r="I155" s="64"/>
      <c r="J155" s="65"/>
      <c r="K155" s="68" t="s">
        <v>21</v>
      </c>
      <c r="L155" s="81"/>
      <c r="M155" s="58" t="s">
        <v>334</v>
      </c>
      <c r="N155" s="51">
        <f t="shared" si="29"/>
        <v>2</v>
      </c>
      <c r="O155" s="52"/>
      <c r="P155" s="53"/>
    </row>
    <row r="156" spans="1:16" s="54" customFormat="1" ht="38.25">
      <c r="A156" s="62" t="s">
        <v>335</v>
      </c>
      <c r="B156" s="63" t="s">
        <v>336</v>
      </c>
      <c r="C156" s="42" t="str">
        <f t="shared" si="25"/>
        <v>Required</v>
      </c>
      <c r="D156" s="43" t="s">
        <v>1</v>
      </c>
      <c r="E156" s="44" t="str">
        <f t="shared" si="26"/>
        <v>Notes</v>
      </c>
      <c r="F156" s="45">
        <f t="shared" si="27"/>
        <v>0</v>
      </c>
      <c r="G156" s="45">
        <f t="shared" si="28"/>
        <v>0</v>
      </c>
      <c r="H156" s="59"/>
      <c r="I156" s="64" t="s">
        <v>21</v>
      </c>
      <c r="J156" s="66"/>
      <c r="K156" s="68"/>
      <c r="L156" s="42"/>
      <c r="M156" s="58"/>
      <c r="N156" s="51">
        <f t="shared" si="29"/>
        <v>10</v>
      </c>
      <c r="O156" s="52"/>
      <c r="P156" s="53"/>
    </row>
    <row r="157" spans="1:16" s="54" customFormat="1" ht="38.25">
      <c r="A157" s="62" t="s">
        <v>337</v>
      </c>
      <c r="B157" s="63" t="s">
        <v>338</v>
      </c>
      <c r="C157" s="42" t="str">
        <f>IF(I157&lt;&gt;"","Required",IF(J157&lt;&gt;"","Should Have but Optional",IF(K157&lt;&gt;"","Nice to Have",IF(L157&lt;&gt;"","None","-"))))</f>
        <v>Nice to Have</v>
      </c>
      <c r="D157" s="43" t="s">
        <v>1</v>
      </c>
      <c r="E157" s="44" t="str">
        <f>IF(AND(OR(D157="Do not Comply",D157="Partial Comply"),OR(C157="Required",C157="Should Have but Optional")),"Feature is Required or Should Have but Optional, please describe a work-around that would provide similar functionality",IF(OR(D157="Partial Comply",D157="Do not Comply"),"Explain",IF(AND(D157="Optional Cost",OR(C157="Required")),"Total installed cost of option IS REQUIRED",IF(D157="Optional Cost","Provide total installed cost of option",IF(D157="Comply","Included at no extra cost in base package","Notes")))))</f>
        <v>Notes</v>
      </c>
      <c r="F157" s="45">
        <f>IF(D157="Comply",1,IF(OR(D157="Do not comply",D157="Input"),0,0.25))</f>
        <v>0</v>
      </c>
      <c r="G157" s="45">
        <f>F157*N157</f>
        <v>0</v>
      </c>
      <c r="H157" s="59"/>
      <c r="I157" s="64"/>
      <c r="J157" s="65"/>
      <c r="K157" s="66" t="s">
        <v>21</v>
      </c>
      <c r="L157" s="42"/>
      <c r="M157" s="58" t="s">
        <v>339</v>
      </c>
      <c r="N157" s="51">
        <f>IF(I157&lt;&gt;"",10,IF(J157&lt;&gt;"",6,IF(K157&lt;&gt;"",2,IF(L157&lt;&gt;"",0,""))))</f>
        <v>2</v>
      </c>
      <c r="O157" s="52"/>
      <c r="P157" s="53"/>
    </row>
    <row r="158" spans="1:16" s="54" customFormat="1" ht="38.25">
      <c r="A158" s="62" t="s">
        <v>340</v>
      </c>
      <c r="B158" s="63" t="s">
        <v>341</v>
      </c>
      <c r="C158" s="42" t="str">
        <f t="shared" si="25"/>
        <v>Required</v>
      </c>
      <c r="D158" s="43" t="s">
        <v>1</v>
      </c>
      <c r="E158" s="44" t="str">
        <f t="shared" si="26"/>
        <v>Notes</v>
      </c>
      <c r="F158" s="45">
        <f t="shared" si="27"/>
        <v>0</v>
      </c>
      <c r="G158" s="45">
        <f t="shared" si="28"/>
        <v>0</v>
      </c>
      <c r="H158" s="46"/>
      <c r="I158" s="66" t="s">
        <v>21</v>
      </c>
      <c r="J158" s="66"/>
      <c r="K158" s="68"/>
      <c r="L158" s="64"/>
      <c r="M158" s="58" t="s">
        <v>342</v>
      </c>
      <c r="N158" s="51">
        <f t="shared" si="29"/>
        <v>10</v>
      </c>
      <c r="O158" s="52"/>
      <c r="P158" s="53"/>
    </row>
    <row r="159" spans="1:16" s="54" customFormat="1" ht="38.25">
      <c r="A159" s="62" t="s">
        <v>343</v>
      </c>
      <c r="B159" s="63" t="s">
        <v>344</v>
      </c>
      <c r="C159" s="42" t="str">
        <f>IF(I159&lt;&gt;"","Required",IF(J159&lt;&gt;"","Should Have but Optional",IF(K159&lt;&gt;"","Nice to Have",IF(L159&lt;&gt;"","None","-"))))</f>
        <v>Required</v>
      </c>
      <c r="D159" s="43" t="s">
        <v>1</v>
      </c>
      <c r="E159" s="44" t="str">
        <f>IF(AND(OR(D159="Do not Comply",D159="Partial Comply"),OR(C159="Required",C159="Should Have but Optional")),"Feature is Required or Should Have but Optional, please describe a work-around that would provide similar functionality",IF(OR(D159="Partial Comply",D159="Do not Comply"),"Explain",IF(AND(D159="Optional Cost",OR(C159="Required")),"Total installed cost of option IS REQUIRED",IF(D159="Optional Cost","Provide total installed cost of option",IF(D159="Comply","Included at no extra cost in base package","Notes")))))</f>
        <v>Notes</v>
      </c>
      <c r="F159" s="45">
        <f>IF(D159="Comply",1,IF(OR(D159="Do not comply",D159="Input"),0,0.25))</f>
        <v>0</v>
      </c>
      <c r="G159" s="45">
        <f>F159*N159</f>
        <v>0</v>
      </c>
      <c r="H159" s="59"/>
      <c r="I159" s="64" t="s">
        <v>21</v>
      </c>
      <c r="J159" s="66"/>
      <c r="K159" s="68"/>
      <c r="L159" s="42"/>
      <c r="M159" s="58"/>
      <c r="N159" s="51">
        <f>IF(I159&lt;&gt;"",10,IF(J159&lt;&gt;"",6,IF(K159&lt;&gt;"",2,IF(L159&lt;&gt;"",0,""))))</f>
        <v>10</v>
      </c>
      <c r="O159" s="52"/>
      <c r="P159" s="53"/>
    </row>
    <row r="160" spans="1:16" s="54" customFormat="1" ht="63.75">
      <c r="A160" s="62" t="s">
        <v>345</v>
      </c>
      <c r="B160" s="63" t="s">
        <v>346</v>
      </c>
      <c r="C160" s="42" t="str">
        <f t="shared" si="25"/>
        <v>Required</v>
      </c>
      <c r="D160" s="43" t="s">
        <v>1</v>
      </c>
      <c r="E160" s="44" t="str">
        <f t="shared" si="26"/>
        <v>Notes</v>
      </c>
      <c r="F160" s="45">
        <f t="shared" si="27"/>
        <v>0</v>
      </c>
      <c r="G160" s="45">
        <f t="shared" si="28"/>
        <v>0</v>
      </c>
      <c r="H160" s="59"/>
      <c r="I160" s="66" t="s">
        <v>21</v>
      </c>
      <c r="J160" s="65"/>
      <c r="K160" s="68"/>
      <c r="L160" s="42" t="s">
        <v>347</v>
      </c>
      <c r="M160" s="58"/>
      <c r="N160" s="51">
        <f t="shared" si="29"/>
        <v>10</v>
      </c>
      <c r="O160" s="52"/>
      <c r="P160" s="53"/>
    </row>
    <row r="161" spans="1:16" s="54" customFormat="1" ht="25.5">
      <c r="A161" s="62" t="s">
        <v>348</v>
      </c>
      <c r="B161" s="63" t="s">
        <v>349</v>
      </c>
      <c r="C161" s="42" t="str">
        <f>IF(I161&lt;&gt;"","Required",IF(J161&lt;&gt;"","Should Have but Optional",IF(K161&lt;&gt;"","Nice to Have",IF(L161&lt;&gt;"","None","-"))))</f>
        <v>Required</v>
      </c>
      <c r="D161" s="43" t="s">
        <v>1</v>
      </c>
      <c r="E161" s="44" t="str">
        <f>IF(AND(OR(D161="Do not Comply",D161="Partial Comply"),OR(C161="Required",C161="Should Have but Optional")),"Feature is Required or Should Have but Optional, please describe a work-around that would provide similar functionality",IF(OR(D161="Partial Comply",D161="Do not Comply"),"Explain",IF(AND(D161="Optional Cost",OR(C161="Required")),"Total installed cost of option IS REQUIRED",IF(D161="Optional Cost","Provide total installed cost of option",IF(D161="Comply","Included at no extra cost in base package","Notes")))))</f>
        <v>Notes</v>
      </c>
      <c r="F161" s="45">
        <f>IF(D161="Comply",1,IF(OR(D161="Do not comply",D161="Input"),0,0.25))</f>
        <v>0</v>
      </c>
      <c r="G161" s="45">
        <f>F161*N161</f>
        <v>0</v>
      </c>
      <c r="H161" s="59"/>
      <c r="I161" s="66" t="s">
        <v>21</v>
      </c>
      <c r="J161" s="65"/>
      <c r="K161" s="68"/>
      <c r="L161" s="42"/>
      <c r="M161" s="58"/>
      <c r="N161" s="51">
        <f>IF(I161&lt;&gt;"",10,IF(J161&lt;&gt;"",6,IF(K161&lt;&gt;"",2,IF(L161&lt;&gt;"",0,""))))</f>
        <v>10</v>
      </c>
      <c r="O161" s="52"/>
      <c r="P161" s="53"/>
    </row>
    <row r="162" spans="1:16" s="54" customFormat="1" ht="25.5">
      <c r="A162" s="62" t="s">
        <v>350</v>
      </c>
      <c r="B162" s="63" t="s">
        <v>351</v>
      </c>
      <c r="C162" s="42" t="str">
        <f t="shared" si="25"/>
        <v>None</v>
      </c>
      <c r="D162" s="43" t="s">
        <v>1</v>
      </c>
      <c r="E162" s="44" t="str">
        <f t="shared" si="26"/>
        <v>Notes</v>
      </c>
      <c r="F162" s="45">
        <f t="shared" si="27"/>
        <v>0</v>
      </c>
      <c r="G162" s="45">
        <f t="shared" si="28"/>
        <v>0</v>
      </c>
      <c r="H162" s="59"/>
      <c r="I162" s="64"/>
      <c r="J162" s="66"/>
      <c r="K162" s="68"/>
      <c r="L162" s="42" t="s">
        <v>21</v>
      </c>
      <c r="M162" s="58"/>
      <c r="N162" s="51">
        <f t="shared" si="29"/>
        <v>0</v>
      </c>
      <c r="O162" s="52"/>
      <c r="P162" s="53"/>
    </row>
    <row r="163" spans="1:16" s="54" customFormat="1" ht="38.25">
      <c r="A163" s="62" t="s">
        <v>352</v>
      </c>
      <c r="B163" s="63" t="s">
        <v>353</v>
      </c>
      <c r="C163" s="42" t="str">
        <f t="shared" si="25"/>
        <v>Nice to Have</v>
      </c>
      <c r="D163" s="43" t="s">
        <v>1</v>
      </c>
      <c r="E163" s="44" t="str">
        <f t="shared" si="26"/>
        <v>Notes</v>
      </c>
      <c r="F163" s="45">
        <f t="shared" si="27"/>
        <v>0</v>
      </c>
      <c r="G163" s="45">
        <f t="shared" si="28"/>
        <v>0</v>
      </c>
      <c r="H163" s="59"/>
      <c r="I163" s="66"/>
      <c r="J163" s="65"/>
      <c r="K163" s="68" t="s">
        <v>21</v>
      </c>
      <c r="L163" s="42" t="s">
        <v>354</v>
      </c>
      <c r="M163" s="58" t="s">
        <v>342</v>
      </c>
      <c r="N163" s="51">
        <f t="shared" si="29"/>
        <v>2</v>
      </c>
      <c r="O163" s="52"/>
      <c r="P163" s="53"/>
    </row>
    <row r="164" spans="1:16" s="54" customFormat="1" ht="38.25">
      <c r="A164" s="62" t="s">
        <v>355</v>
      </c>
      <c r="B164" s="63" t="s">
        <v>356</v>
      </c>
      <c r="C164" s="42" t="str">
        <f t="shared" si="25"/>
        <v>Should Have but Optional</v>
      </c>
      <c r="D164" s="43" t="s">
        <v>1</v>
      </c>
      <c r="E164" s="44" t="str">
        <f t="shared" si="26"/>
        <v>Notes</v>
      </c>
      <c r="F164" s="45">
        <f t="shared" si="27"/>
        <v>0</v>
      </c>
      <c r="G164" s="45">
        <f t="shared" si="28"/>
        <v>0</v>
      </c>
      <c r="H164" s="59"/>
      <c r="I164" s="66"/>
      <c r="J164" s="66" t="s">
        <v>21</v>
      </c>
      <c r="K164" s="68"/>
      <c r="L164" s="81"/>
      <c r="M164" s="58"/>
      <c r="N164" s="51">
        <f t="shared" si="29"/>
        <v>6</v>
      </c>
      <c r="O164" s="52"/>
      <c r="P164" s="53"/>
    </row>
    <row r="165" spans="1:16" s="54" customFormat="1" ht="25.5">
      <c r="A165" s="62" t="s">
        <v>357</v>
      </c>
      <c r="B165" s="63" t="s">
        <v>358</v>
      </c>
      <c r="C165" s="42" t="str">
        <f t="shared" si="25"/>
        <v>Required</v>
      </c>
      <c r="D165" s="43" t="s">
        <v>1</v>
      </c>
      <c r="E165" s="44" t="str">
        <f t="shared" si="26"/>
        <v>Notes</v>
      </c>
      <c r="F165" s="45">
        <f t="shared" si="27"/>
        <v>0</v>
      </c>
      <c r="G165" s="45">
        <f t="shared" si="28"/>
        <v>0</v>
      </c>
      <c r="H165" s="59"/>
      <c r="I165" s="64" t="s">
        <v>21</v>
      </c>
      <c r="J165" s="64"/>
      <c r="K165" s="66"/>
      <c r="L165" s="68"/>
      <c r="M165" s="58" t="s">
        <v>359</v>
      </c>
      <c r="N165" s="51">
        <f t="shared" si="29"/>
        <v>10</v>
      </c>
      <c r="O165" s="52"/>
      <c r="P165" s="53"/>
    </row>
    <row r="166" spans="1:16" s="54" customFormat="1" ht="38.25">
      <c r="A166" s="62" t="s">
        <v>360</v>
      </c>
      <c r="B166" s="63" t="s">
        <v>361</v>
      </c>
      <c r="C166" s="42" t="str">
        <f>IF(I166&lt;&gt;"","Required",IF(J166&lt;&gt;"","Should Have but Optional",IF(K166&lt;&gt;"","Nice to Have",IF(L166&lt;&gt;"","None","-"))))</f>
        <v>Should Have but Optional</v>
      </c>
      <c r="D166" s="43" t="s">
        <v>1</v>
      </c>
      <c r="E166" s="44" t="str">
        <f>IF(AND(OR(D166="Do not Comply",D166="Partial Comply"),OR(C166="Required",C166="Should Have but Optional")),"Feature is Required or Should Have but Optional, please describe a work-around that would provide similar functionality",IF(OR(D166="Partial Comply",D166="Do not Comply"),"Explain",IF(AND(D166="Optional Cost",OR(C166="Required")),"Total installed cost of option IS REQUIRED",IF(D166="Optional Cost","Provide total installed cost of option",IF(D166="Comply","Included at no extra cost in base package","Notes")))))</f>
        <v>Notes</v>
      </c>
      <c r="F166" s="45">
        <f>IF(D166="Comply",1,IF(OR(D166="Do not comply",D166="Input"),0,0.25))</f>
        <v>0</v>
      </c>
      <c r="G166" s="45">
        <f>F166*N166</f>
        <v>0</v>
      </c>
      <c r="H166" s="59"/>
      <c r="I166" s="64"/>
      <c r="J166" s="64" t="s">
        <v>21</v>
      </c>
      <c r="K166" s="66"/>
      <c r="L166" s="68"/>
      <c r="M166" s="58"/>
      <c r="N166" s="51">
        <f>IF(I166&lt;&gt;"",10,IF(J166&lt;&gt;"",6,IF(K166&lt;&gt;"",2,IF(L166&lt;&gt;"",0,""))))</f>
        <v>6</v>
      </c>
      <c r="O166" s="52"/>
      <c r="P166" s="53"/>
    </row>
    <row r="167" spans="1:16" s="54" customFormat="1" ht="25.5">
      <c r="A167" s="70" t="s">
        <v>362</v>
      </c>
      <c r="B167" s="63" t="s">
        <v>363</v>
      </c>
      <c r="C167" s="42" t="str">
        <f>IF(I167&lt;&gt;"","Required",IF(J167&lt;&gt;"","Should Have but Optional",IF(K167&lt;&gt;"","Nice to Have",IF(L167&lt;&gt;"","None","-"))))</f>
        <v>Should Have but Optional</v>
      </c>
      <c r="D167" s="43" t="s">
        <v>1</v>
      </c>
      <c r="E167" s="44" t="str">
        <f>IF(AND(OR(D167="Do not Comply",D167="Partial Comply"),OR(C167="Required",C167="Should Have but Optional")),"Feature is Required or Should Have but Optional, please describe a work-around that would provide similar functionality",IF(OR(D167="Partial Comply",D167="Do not Comply"),"Explain",IF(AND(D167="Optional Cost",OR(C167="Required")),"Total installed cost of option IS REQUIRED",IF(D167="Optional Cost","Provide total installed cost of option",IF(D167="Comply","Included at no extra cost in base package","Notes")))))</f>
        <v>Notes</v>
      </c>
      <c r="F167" s="45">
        <f>IF(D167="Comply",1,IF(OR(D167="Do not comply",D167="Input"),0,0.25))</f>
        <v>0</v>
      </c>
      <c r="G167" s="45">
        <f>F167*N167</f>
        <v>0</v>
      </c>
      <c r="H167" s="59"/>
      <c r="I167" s="64"/>
      <c r="J167" s="64" t="s">
        <v>21</v>
      </c>
      <c r="K167" s="66"/>
      <c r="L167" s="68"/>
      <c r="M167" s="58"/>
      <c r="N167" s="51">
        <f>IF(I167&lt;&gt;"",10,IF(J167&lt;&gt;"",6,IF(K167&lt;&gt;"",2,IF(L167&lt;&gt;"",0,""))))</f>
        <v>6</v>
      </c>
      <c r="O167" s="52"/>
      <c r="P167" s="53"/>
    </row>
    <row r="168" spans="1:16" s="54" customFormat="1" ht="38.25">
      <c r="A168" s="62" t="s">
        <v>364</v>
      </c>
      <c r="B168" s="63" t="s">
        <v>365</v>
      </c>
      <c r="C168" s="42" t="str">
        <f t="shared" si="25"/>
        <v>Nice to Have</v>
      </c>
      <c r="D168" s="43" t="s">
        <v>1</v>
      </c>
      <c r="E168" s="44" t="str">
        <f t="shared" si="26"/>
        <v>Notes</v>
      </c>
      <c r="F168" s="45">
        <f t="shared" si="27"/>
        <v>0</v>
      </c>
      <c r="G168" s="45">
        <f t="shared" si="28"/>
        <v>0</v>
      </c>
      <c r="H168" s="71"/>
      <c r="I168" s="66"/>
      <c r="J168" s="65"/>
      <c r="K168" s="67" t="s">
        <v>21</v>
      </c>
      <c r="L168" s="42"/>
      <c r="M168" s="85"/>
      <c r="N168" s="86">
        <f t="shared" si="29"/>
        <v>2</v>
      </c>
      <c r="O168" s="52"/>
      <c r="P168" s="53"/>
    </row>
    <row r="169" spans="1:16" s="54" customFormat="1" ht="25.5">
      <c r="A169" s="62" t="s">
        <v>366</v>
      </c>
      <c r="B169" s="63" t="s">
        <v>367</v>
      </c>
      <c r="C169" s="42" t="str">
        <f t="shared" si="25"/>
        <v>Nice to Have</v>
      </c>
      <c r="D169" s="43" t="s">
        <v>1</v>
      </c>
      <c r="E169" s="44" t="str">
        <f t="shared" si="26"/>
        <v>Notes</v>
      </c>
      <c r="F169" s="45">
        <f t="shared" si="27"/>
        <v>0</v>
      </c>
      <c r="G169" s="45">
        <f t="shared" si="28"/>
        <v>0</v>
      </c>
      <c r="H169" s="59"/>
      <c r="I169" s="64"/>
      <c r="J169" s="64"/>
      <c r="K169" s="66" t="s">
        <v>21</v>
      </c>
      <c r="L169" s="68"/>
      <c r="M169" s="58"/>
      <c r="N169" s="51">
        <f t="shared" si="29"/>
        <v>2</v>
      </c>
      <c r="O169" s="52"/>
      <c r="P169" s="53"/>
    </row>
    <row r="170" spans="1:16" s="39" customFormat="1" ht="25.5">
      <c r="A170" s="62" t="s">
        <v>368</v>
      </c>
      <c r="B170" s="63" t="s">
        <v>369</v>
      </c>
      <c r="C170" s="42" t="str">
        <f t="shared" si="25"/>
        <v>Should Have but Optional</v>
      </c>
      <c r="D170" s="43" t="s">
        <v>1</v>
      </c>
      <c r="E170" s="44" t="str">
        <f t="shared" si="26"/>
        <v>Notes</v>
      </c>
      <c r="F170" s="45">
        <f t="shared" si="27"/>
        <v>0</v>
      </c>
      <c r="G170" s="45">
        <f t="shared" si="28"/>
        <v>0</v>
      </c>
      <c r="H170" s="59"/>
      <c r="I170" s="64"/>
      <c r="J170" s="65" t="s">
        <v>21</v>
      </c>
      <c r="K170" s="68"/>
      <c r="L170" s="81" t="s">
        <v>370</v>
      </c>
      <c r="M170" s="58"/>
      <c r="N170" s="51">
        <f t="shared" si="29"/>
        <v>6</v>
      </c>
      <c r="O170" s="52"/>
      <c r="P170" s="38"/>
    </row>
    <row r="171" spans="1:16" s="54" customFormat="1" ht="39" thickBot="1">
      <c r="A171" s="62" t="s">
        <v>371</v>
      </c>
      <c r="B171" s="63" t="s">
        <v>372</v>
      </c>
      <c r="C171" s="42" t="str">
        <f t="shared" si="25"/>
        <v>Should Have but Optional</v>
      </c>
      <c r="D171" s="43" t="s">
        <v>1</v>
      </c>
      <c r="E171" s="44" t="str">
        <f t="shared" si="26"/>
        <v>Notes</v>
      </c>
      <c r="F171" s="45">
        <f t="shared" si="27"/>
        <v>0</v>
      </c>
      <c r="G171" s="45">
        <f t="shared" si="28"/>
        <v>0</v>
      </c>
      <c r="H171" s="59"/>
      <c r="I171" s="64"/>
      <c r="J171" s="64" t="s">
        <v>21</v>
      </c>
      <c r="K171" s="66"/>
      <c r="L171" s="68" t="s">
        <v>373</v>
      </c>
      <c r="M171" s="58"/>
      <c r="N171" s="51">
        <f t="shared" si="29"/>
        <v>6</v>
      </c>
      <c r="O171" s="61"/>
      <c r="P171" s="53"/>
    </row>
    <row r="172" spans="1:16" s="39" customFormat="1" ht="16.5" thickBot="1">
      <c r="A172" s="31" t="s">
        <v>374</v>
      </c>
      <c r="B172" s="32"/>
      <c r="C172" s="33" t="str">
        <f>IF(I172&lt;&gt;"","Required",IF(J172&lt;&gt;"","Should Have but Optional",IF(K172&lt;&gt;"","Nice to Have",IF(L172&lt;&gt;"","None","-"))))</f>
        <v>-</v>
      </c>
      <c r="D172" s="33" t="s">
        <v>1</v>
      </c>
      <c r="E172" s="131" t="str">
        <f>IF(AND(OR(D172="Do not Comply",D172="Partial Comply"),OR(C172="Required",C172="Should Have but Optional")),"Feature is Required or Should Have but Optional, please describe a work-around that would provide similar functionality",IF(OR(D172="Partial Comply",D172="Do not Comply"),"Explain",IF(AND(D172="Optional Cost",OR(C172="Required")),"Total installed cost of option IS REQUIRED",IF(D172="Optional Cost","Total installed cost of option",IF(D172="Comply","Included at no extra cost in base package","Notes")))))</f>
        <v>Notes</v>
      </c>
      <c r="F172" s="34">
        <f>IF(D172="Comply",1,IF(OR(D172="Do not comply",D172="Input"),0,0.25))</f>
        <v>0</v>
      </c>
      <c r="G172" s="35">
        <f t="shared" si="28"/>
        <v>0</v>
      </c>
      <c r="H172" s="36"/>
      <c r="I172" s="33"/>
      <c r="J172" s="33"/>
      <c r="K172" s="33"/>
      <c r="L172" s="33"/>
      <c r="M172" s="33"/>
      <c r="N172" s="33"/>
      <c r="O172" s="87"/>
      <c r="P172" s="38"/>
    </row>
    <row r="173" spans="1:16" s="39" customFormat="1" ht="25.5">
      <c r="A173" s="82" t="s">
        <v>375</v>
      </c>
      <c r="B173" s="80" t="s">
        <v>376</v>
      </c>
      <c r="C173" s="42" t="str">
        <f aca="true" t="shared" si="30" ref="C173:C215">IF(I173&lt;&gt;"","Required",IF(J173&lt;&gt;"","Should Have but Optional",IF(K173&lt;&gt;"","Nice to Have",IF(L173&lt;&gt;"","None","-"))))</f>
        <v>-</v>
      </c>
      <c r="D173" s="43" t="s">
        <v>1</v>
      </c>
      <c r="E173" s="44" t="str">
        <f aca="true" t="shared" si="31" ref="E173:E215">IF(AND(OR(D173="Do not Comply",D173="Partial Comply"),OR(C173="Required",C173="Should Have but Optional")),"Feature is Required or Should Have but Optional, please describe a work-around that would provide similar functionality",IF(OR(D173="Partial Comply",D173="Do not Comply"),"Explain",IF(AND(D173="Optional Cost",OR(C173="Required")),"Total installed cost of option IS REQUIRED",IF(D173="Optional Cost","Provide total installed cost of option",IF(D173="Comply","Included at no extra cost in base package","Notes")))))</f>
        <v>Notes</v>
      </c>
      <c r="F173" s="45">
        <f aca="true" t="shared" si="32" ref="F173:F215">IF(D173="Comply",1,IF(OR(D173="Do not comply",D173="Input"),0,0.25))</f>
        <v>0</v>
      </c>
      <c r="G173" s="45">
        <f t="shared" si="28"/>
        <v>0</v>
      </c>
      <c r="H173" s="46"/>
      <c r="I173" s="66"/>
      <c r="J173" s="64"/>
      <c r="K173" s="68"/>
      <c r="L173" s="81"/>
      <c r="M173" s="58"/>
      <c r="N173" s="88">
        <v>0.0001</v>
      </c>
      <c r="O173" s="52"/>
      <c r="P173" s="38"/>
    </row>
    <row r="174" spans="1:16" s="39" customFormat="1" ht="12.75">
      <c r="A174" s="82"/>
      <c r="B174" s="89" t="s">
        <v>377</v>
      </c>
      <c r="C174" s="42" t="str">
        <f t="shared" si="30"/>
        <v>Required</v>
      </c>
      <c r="D174" s="43" t="s">
        <v>1</v>
      </c>
      <c r="E174" s="44" t="str">
        <f t="shared" si="31"/>
        <v>Notes</v>
      </c>
      <c r="F174" s="45">
        <f t="shared" si="32"/>
        <v>0</v>
      </c>
      <c r="G174" s="45">
        <f t="shared" si="28"/>
        <v>0</v>
      </c>
      <c r="H174" s="46"/>
      <c r="I174" s="66" t="s">
        <v>21</v>
      </c>
      <c r="J174" s="64"/>
      <c r="K174" s="68"/>
      <c r="L174" s="81"/>
      <c r="M174" s="58"/>
      <c r="N174" s="51">
        <f aca="true" t="shared" si="33" ref="N174:N210">IF(I174&lt;&gt;"",10,IF(J174&lt;&gt;"",6,IF(K174&lt;&gt;"",2,IF(L174&lt;&gt;"",0,""))))</f>
        <v>10</v>
      </c>
      <c r="O174" s="52"/>
      <c r="P174" s="38"/>
    </row>
    <row r="175" spans="1:16" s="39" customFormat="1" ht="25.5">
      <c r="A175" s="82"/>
      <c r="B175" s="89" t="s">
        <v>378</v>
      </c>
      <c r="C175" s="42" t="str">
        <f t="shared" si="30"/>
        <v>Required</v>
      </c>
      <c r="D175" s="43" t="s">
        <v>1</v>
      </c>
      <c r="E175" s="44" t="str">
        <f t="shared" si="31"/>
        <v>Notes</v>
      </c>
      <c r="F175" s="45">
        <f t="shared" si="32"/>
        <v>0</v>
      </c>
      <c r="G175" s="45">
        <f t="shared" si="28"/>
        <v>0</v>
      </c>
      <c r="H175" s="46"/>
      <c r="I175" s="66" t="s">
        <v>21</v>
      </c>
      <c r="J175" s="64"/>
      <c r="K175" s="68"/>
      <c r="L175" s="81"/>
      <c r="M175" s="58" t="s">
        <v>379</v>
      </c>
      <c r="N175" s="51">
        <f t="shared" si="33"/>
        <v>10</v>
      </c>
      <c r="O175" s="52"/>
      <c r="P175" s="38"/>
    </row>
    <row r="176" spans="1:16" s="39" customFormat="1" ht="38.25">
      <c r="A176" s="82"/>
      <c r="B176" s="89" t="s">
        <v>380</v>
      </c>
      <c r="C176" s="42" t="str">
        <f t="shared" si="30"/>
        <v>Should Have but Optional</v>
      </c>
      <c r="D176" s="43" t="s">
        <v>1</v>
      </c>
      <c r="E176" s="44" t="str">
        <f t="shared" si="31"/>
        <v>Notes</v>
      </c>
      <c r="F176" s="45">
        <f t="shared" si="32"/>
        <v>0</v>
      </c>
      <c r="G176" s="45">
        <f t="shared" si="28"/>
        <v>0</v>
      </c>
      <c r="H176" s="46"/>
      <c r="I176" s="66"/>
      <c r="J176" s="64" t="s">
        <v>21</v>
      </c>
      <c r="K176" s="68"/>
      <c r="L176" s="81"/>
      <c r="M176" s="58"/>
      <c r="N176" s="51">
        <f t="shared" si="33"/>
        <v>6</v>
      </c>
      <c r="O176" s="52"/>
      <c r="P176" s="38"/>
    </row>
    <row r="177" spans="1:16" s="39" customFormat="1" ht="25.5">
      <c r="A177" s="82"/>
      <c r="B177" s="89" t="s">
        <v>381</v>
      </c>
      <c r="C177" s="42" t="str">
        <f t="shared" si="30"/>
        <v>Required</v>
      </c>
      <c r="D177" s="43" t="s">
        <v>1</v>
      </c>
      <c r="E177" s="44" t="str">
        <f t="shared" si="31"/>
        <v>Notes</v>
      </c>
      <c r="F177" s="45">
        <f t="shared" si="32"/>
        <v>0</v>
      </c>
      <c r="G177" s="45">
        <f t="shared" si="28"/>
        <v>0</v>
      </c>
      <c r="H177" s="46"/>
      <c r="I177" s="66" t="s">
        <v>21</v>
      </c>
      <c r="J177" s="64"/>
      <c r="K177" s="68"/>
      <c r="L177" s="81"/>
      <c r="M177" s="58"/>
      <c r="N177" s="51">
        <f t="shared" si="33"/>
        <v>10</v>
      </c>
      <c r="O177" s="52"/>
      <c r="P177" s="38"/>
    </row>
    <row r="178" spans="1:16" s="39" customFormat="1" ht="12.75">
      <c r="A178" s="82"/>
      <c r="B178" s="89" t="s">
        <v>382</v>
      </c>
      <c r="C178" s="42" t="str">
        <f t="shared" si="30"/>
        <v>Required</v>
      </c>
      <c r="D178" s="43" t="s">
        <v>1</v>
      </c>
      <c r="E178" s="44" t="str">
        <f t="shared" si="31"/>
        <v>Notes</v>
      </c>
      <c r="F178" s="45">
        <f t="shared" si="32"/>
        <v>0</v>
      </c>
      <c r="G178" s="45">
        <f t="shared" si="28"/>
        <v>0</v>
      </c>
      <c r="H178" s="46"/>
      <c r="I178" s="66" t="s">
        <v>21</v>
      </c>
      <c r="J178" s="64"/>
      <c r="K178" s="68"/>
      <c r="L178" s="81"/>
      <c r="M178" s="58"/>
      <c r="N178" s="51">
        <f t="shared" si="33"/>
        <v>10</v>
      </c>
      <c r="O178" s="52"/>
      <c r="P178" s="38"/>
    </row>
    <row r="179" spans="1:16" s="39" customFormat="1" ht="25.5">
      <c r="A179" s="82"/>
      <c r="B179" s="89" t="s">
        <v>383</v>
      </c>
      <c r="C179" s="42" t="str">
        <f t="shared" si="30"/>
        <v>Required</v>
      </c>
      <c r="D179" s="43" t="s">
        <v>1</v>
      </c>
      <c r="E179" s="44" t="str">
        <f t="shared" si="31"/>
        <v>Notes</v>
      </c>
      <c r="F179" s="45">
        <f t="shared" si="32"/>
        <v>0</v>
      </c>
      <c r="G179" s="45">
        <f t="shared" si="28"/>
        <v>0</v>
      </c>
      <c r="H179" s="46"/>
      <c r="I179" s="66" t="s">
        <v>21</v>
      </c>
      <c r="J179" s="64"/>
      <c r="K179" s="68"/>
      <c r="L179" s="81"/>
      <c r="M179" s="58"/>
      <c r="N179" s="51">
        <f t="shared" si="33"/>
        <v>10</v>
      </c>
      <c r="O179" s="52"/>
      <c r="P179" s="38"/>
    </row>
    <row r="180" spans="1:16" s="39" customFormat="1" ht="38.25">
      <c r="A180" s="82"/>
      <c r="B180" s="89" t="s">
        <v>384</v>
      </c>
      <c r="C180" s="42" t="str">
        <f t="shared" si="30"/>
        <v>Required</v>
      </c>
      <c r="D180" s="43" t="s">
        <v>1</v>
      </c>
      <c r="E180" s="44" t="str">
        <f t="shared" si="31"/>
        <v>Notes</v>
      </c>
      <c r="F180" s="45">
        <f t="shared" si="32"/>
        <v>0</v>
      </c>
      <c r="G180" s="45">
        <f t="shared" si="28"/>
        <v>0</v>
      </c>
      <c r="H180" s="46"/>
      <c r="I180" s="66" t="s">
        <v>21</v>
      </c>
      <c r="J180" s="64"/>
      <c r="K180" s="68"/>
      <c r="L180" s="81"/>
      <c r="M180" s="58"/>
      <c r="N180" s="51">
        <f t="shared" si="33"/>
        <v>10</v>
      </c>
      <c r="O180" s="52"/>
      <c r="P180" s="38"/>
    </row>
    <row r="181" spans="1:16" s="39" customFormat="1" ht="12.75">
      <c r="A181" s="82"/>
      <c r="B181" s="89" t="s">
        <v>385</v>
      </c>
      <c r="C181" s="42" t="str">
        <f>IF(I181&lt;&gt;"","Required",IF(J181&lt;&gt;"","Should Have but Optional",IF(K181&lt;&gt;"","Nice to Have",IF(L181&lt;&gt;"","None","-"))))</f>
        <v>Required</v>
      </c>
      <c r="D181" s="43" t="s">
        <v>1</v>
      </c>
      <c r="E181" s="44" t="str">
        <f>IF(AND(OR(D181="Do not Comply",D181="Partial Comply"),OR(C181="Required",C181="Should Have but Optional")),"Feature is Required or Should Have but Optional, please describe a work-around that would provide similar functionality",IF(OR(D181="Partial Comply",D181="Do not Comply"),"Explain",IF(AND(D181="Optional Cost",OR(C181="Required")),"Total installed cost of option IS REQUIRED",IF(D181="Optional Cost","Provide total installed cost of option",IF(D181="Comply","Included at no extra cost in base package","Notes")))))</f>
        <v>Notes</v>
      </c>
      <c r="F181" s="45">
        <f>IF(D181="Comply",1,IF(OR(D181="Do not comply",D181="Input"),0,0.25))</f>
        <v>0</v>
      </c>
      <c r="G181" s="45">
        <f>F181*N181</f>
        <v>0</v>
      </c>
      <c r="H181" s="46"/>
      <c r="I181" s="66" t="s">
        <v>21</v>
      </c>
      <c r="J181" s="64"/>
      <c r="K181" s="68"/>
      <c r="L181" s="81"/>
      <c r="M181" s="58"/>
      <c r="N181" s="51">
        <f>IF(I181&lt;&gt;"",10,IF(J181&lt;&gt;"",6,IF(K181&lt;&gt;"",2,IF(L181&lt;&gt;"",0,""))))</f>
        <v>10</v>
      </c>
      <c r="O181" s="52"/>
      <c r="P181" s="38"/>
    </row>
    <row r="182" spans="1:16" s="39" customFormat="1" ht="38.25">
      <c r="A182" s="82"/>
      <c r="B182" s="89" t="s">
        <v>386</v>
      </c>
      <c r="C182" s="42" t="str">
        <f t="shared" si="30"/>
        <v>Should Have but Optional</v>
      </c>
      <c r="D182" s="43" t="s">
        <v>1</v>
      </c>
      <c r="E182" s="44" t="str">
        <f t="shared" si="31"/>
        <v>Notes</v>
      </c>
      <c r="F182" s="45">
        <f t="shared" si="32"/>
        <v>0</v>
      </c>
      <c r="G182" s="45">
        <f t="shared" si="28"/>
        <v>0</v>
      </c>
      <c r="H182" s="46"/>
      <c r="I182" s="66"/>
      <c r="J182" s="64" t="s">
        <v>21</v>
      </c>
      <c r="K182" s="68"/>
      <c r="L182" s="81"/>
      <c r="M182" s="58" t="s">
        <v>387</v>
      </c>
      <c r="N182" s="51">
        <f t="shared" si="33"/>
        <v>6</v>
      </c>
      <c r="O182" s="52"/>
      <c r="P182" s="38"/>
    </row>
    <row r="183" spans="1:16" s="39" customFormat="1" ht="38.25">
      <c r="A183" s="82"/>
      <c r="B183" s="89" t="s">
        <v>388</v>
      </c>
      <c r="C183" s="42" t="str">
        <f t="shared" si="30"/>
        <v>Should Have but Optional</v>
      </c>
      <c r="D183" s="43" t="s">
        <v>1</v>
      </c>
      <c r="E183" s="44" t="str">
        <f t="shared" si="31"/>
        <v>Notes</v>
      </c>
      <c r="F183" s="45">
        <f t="shared" si="32"/>
        <v>0</v>
      </c>
      <c r="G183" s="45">
        <f t="shared" si="28"/>
        <v>0</v>
      </c>
      <c r="H183" s="46"/>
      <c r="I183" s="66"/>
      <c r="J183" s="64" t="s">
        <v>21</v>
      </c>
      <c r="K183" s="68"/>
      <c r="L183" s="81"/>
      <c r="M183" s="58" t="s">
        <v>387</v>
      </c>
      <c r="N183" s="51">
        <f t="shared" si="33"/>
        <v>6</v>
      </c>
      <c r="O183" s="52"/>
      <c r="P183" s="38"/>
    </row>
    <row r="184" spans="1:16" s="39" customFormat="1" ht="25.5">
      <c r="A184" s="82" t="s">
        <v>389</v>
      </c>
      <c r="B184" s="80" t="s">
        <v>390</v>
      </c>
      <c r="C184" s="42" t="str">
        <f t="shared" si="30"/>
        <v>Required</v>
      </c>
      <c r="D184" s="43" t="s">
        <v>1</v>
      </c>
      <c r="E184" s="44" t="str">
        <f t="shared" si="31"/>
        <v>Notes</v>
      </c>
      <c r="F184" s="45">
        <f t="shared" si="32"/>
        <v>0</v>
      </c>
      <c r="G184" s="45">
        <f t="shared" si="28"/>
        <v>0</v>
      </c>
      <c r="H184" s="46"/>
      <c r="I184" s="66" t="s">
        <v>21</v>
      </c>
      <c r="J184" s="64"/>
      <c r="K184" s="68"/>
      <c r="L184" s="81"/>
      <c r="M184" s="58"/>
      <c r="N184" s="51">
        <f t="shared" si="33"/>
        <v>10</v>
      </c>
      <c r="O184" s="52"/>
      <c r="P184" s="38"/>
    </row>
    <row r="185" spans="1:16" s="39" customFormat="1" ht="38.25">
      <c r="A185" s="82" t="s">
        <v>391</v>
      </c>
      <c r="B185" s="80" t="s">
        <v>392</v>
      </c>
      <c r="C185" s="42" t="str">
        <f>IF(I185&lt;&gt;"","Required",IF(J185&lt;&gt;"","Should Have but Optional",IF(K185&lt;&gt;"","Nice to Have",IF(L185&lt;&gt;"","None","-"))))</f>
        <v>Nice to Have</v>
      </c>
      <c r="D185" s="43" t="s">
        <v>1</v>
      </c>
      <c r="E185" s="44" t="str">
        <f>IF(AND(OR(D185="Do not Comply",D185="Partial Comply"),OR(C185="Required",C185="Should Have but Optional")),"Feature is Required or Should Have but Optional, please describe a work-around that would provide similar functionality",IF(OR(D185="Partial Comply",D185="Do not Comply"),"Explain",IF(AND(D185="Optional Cost",OR(C185="Required")),"Total installed cost of option IS REQUIRED",IF(D185="Optional Cost","Provide total installed cost of option",IF(D185="Comply","Included at no extra cost in base package","Notes")))))</f>
        <v>Notes</v>
      </c>
      <c r="F185" s="45">
        <f>IF(D185="Comply",1,IF(OR(D185="Do not comply",D185="Input"),0,0.25))</f>
        <v>0</v>
      </c>
      <c r="G185" s="45">
        <f>F185*N185</f>
        <v>0</v>
      </c>
      <c r="H185" s="46"/>
      <c r="I185" s="66"/>
      <c r="J185" s="64"/>
      <c r="K185" s="68" t="s">
        <v>21</v>
      </c>
      <c r="L185" s="81"/>
      <c r="M185" s="58"/>
      <c r="N185" s="51">
        <f>IF(I185&lt;&gt;"",10,IF(J185&lt;&gt;"",6,IF(K185&lt;&gt;"",2,IF(L185&lt;&gt;"",0,""))))</f>
        <v>2</v>
      </c>
      <c r="O185" s="52"/>
      <c r="P185" s="38"/>
    </row>
    <row r="186" spans="1:16" s="39" customFormat="1" ht="38.25">
      <c r="A186" s="82" t="s">
        <v>393</v>
      </c>
      <c r="B186" s="80" t="s">
        <v>394</v>
      </c>
      <c r="C186" s="42" t="str">
        <f>IF(I186&lt;&gt;"","Required",IF(J186&lt;&gt;"","Should Have but Optional",IF(K186&lt;&gt;"","Nice to Have",IF(L186&lt;&gt;"","None","-"))))</f>
        <v>None</v>
      </c>
      <c r="D186" s="43" t="s">
        <v>1</v>
      </c>
      <c r="E186" s="44" t="str">
        <f>IF(AND(OR(D186="Do not Comply",D186="Partial Comply"),OR(C186="Required",C186="Should Have but Optional")),"Feature is Required or Should Have but Optional, please describe a work-around that would provide similar functionality",IF(OR(D186="Partial Comply",D186="Do not Comply"),"Explain",IF(AND(D186="Optional Cost",OR(C186="Required")),"Total installed cost of option IS REQUIRED",IF(D186="Optional Cost","Provide total installed cost of option",IF(D186="Comply","Included at no extra cost in base package","Notes")))))</f>
        <v>Notes</v>
      </c>
      <c r="F186" s="45">
        <f>IF(D186="Comply",1,IF(OR(D186="Do not comply",D186="Input"),0,0.25))</f>
        <v>0</v>
      </c>
      <c r="G186" s="45">
        <f>F186*N186</f>
        <v>0</v>
      </c>
      <c r="H186" s="46"/>
      <c r="I186" s="66"/>
      <c r="J186" s="64"/>
      <c r="K186" s="68"/>
      <c r="L186" s="81" t="s">
        <v>21</v>
      </c>
      <c r="M186" s="58"/>
      <c r="N186" s="51">
        <f>IF(I186&lt;&gt;"",10,IF(J186&lt;&gt;"",6,IF(K186&lt;&gt;"",2,IF(L186&lt;&gt;"",0,""))))</f>
        <v>0</v>
      </c>
      <c r="O186" s="52"/>
      <c r="P186" s="38"/>
    </row>
    <row r="187" spans="1:16" s="39" customFormat="1" ht="38.25">
      <c r="A187" s="82" t="s">
        <v>395</v>
      </c>
      <c r="B187" s="80" t="s">
        <v>396</v>
      </c>
      <c r="C187" s="42" t="str">
        <f t="shared" si="30"/>
        <v>Required</v>
      </c>
      <c r="D187" s="43" t="s">
        <v>1</v>
      </c>
      <c r="E187" s="44" t="str">
        <f t="shared" si="31"/>
        <v>Notes</v>
      </c>
      <c r="F187" s="45">
        <f t="shared" si="32"/>
        <v>0</v>
      </c>
      <c r="G187" s="45">
        <f t="shared" si="28"/>
        <v>0</v>
      </c>
      <c r="H187" s="46"/>
      <c r="I187" s="66" t="s">
        <v>21</v>
      </c>
      <c r="J187" s="64"/>
      <c r="K187" s="68"/>
      <c r="L187" s="81"/>
      <c r="M187" s="58"/>
      <c r="N187" s="51">
        <f t="shared" si="33"/>
        <v>10</v>
      </c>
      <c r="O187" s="52"/>
      <c r="P187" s="38"/>
    </row>
    <row r="188" spans="1:16" s="39" customFormat="1" ht="51">
      <c r="A188" s="82" t="s">
        <v>397</v>
      </c>
      <c r="B188" s="80" t="s">
        <v>398</v>
      </c>
      <c r="C188" s="42" t="str">
        <f t="shared" si="30"/>
        <v>Required</v>
      </c>
      <c r="D188" s="43" t="s">
        <v>1</v>
      </c>
      <c r="E188" s="44" t="str">
        <f t="shared" si="31"/>
        <v>Notes</v>
      </c>
      <c r="F188" s="45">
        <f t="shared" si="32"/>
        <v>0</v>
      </c>
      <c r="G188" s="45">
        <f t="shared" si="28"/>
        <v>0</v>
      </c>
      <c r="H188" s="46"/>
      <c r="I188" s="66" t="s">
        <v>21</v>
      </c>
      <c r="J188" s="64"/>
      <c r="K188" s="68"/>
      <c r="L188" s="81"/>
      <c r="M188" s="58"/>
      <c r="N188" s="51">
        <f t="shared" si="33"/>
        <v>10</v>
      </c>
      <c r="O188" s="52"/>
      <c r="P188" s="38"/>
    </row>
    <row r="189" spans="1:16" s="39" customFormat="1" ht="25.5">
      <c r="A189" s="82" t="s">
        <v>399</v>
      </c>
      <c r="B189" s="80" t="s">
        <v>400</v>
      </c>
      <c r="C189" s="42" t="str">
        <f t="shared" si="30"/>
        <v>Should Have but Optional</v>
      </c>
      <c r="D189" s="43" t="s">
        <v>1</v>
      </c>
      <c r="E189" s="44" t="str">
        <f t="shared" si="31"/>
        <v>Notes</v>
      </c>
      <c r="F189" s="45">
        <f t="shared" si="32"/>
        <v>0</v>
      </c>
      <c r="G189" s="45">
        <f t="shared" si="28"/>
        <v>0</v>
      </c>
      <c r="H189" s="46"/>
      <c r="I189" s="66"/>
      <c r="J189" s="64" t="s">
        <v>21</v>
      </c>
      <c r="K189" s="68"/>
      <c r="L189" s="81"/>
      <c r="M189" s="58"/>
      <c r="N189" s="51">
        <f t="shared" si="33"/>
        <v>6</v>
      </c>
      <c r="O189" s="52"/>
      <c r="P189" s="38"/>
    </row>
    <row r="190" spans="1:16" s="39" customFormat="1" ht="12.75">
      <c r="A190" s="82" t="s">
        <v>401</v>
      </c>
      <c r="B190" s="80" t="s">
        <v>402</v>
      </c>
      <c r="C190" s="42" t="str">
        <f>IF(I190&lt;&gt;"","Required",IF(J190&lt;&gt;"","Should Have but Optional",IF(K190&lt;&gt;"","Nice to Have",IF(L190&lt;&gt;"","None","-"))))</f>
        <v>Required</v>
      </c>
      <c r="D190" s="43" t="s">
        <v>1</v>
      </c>
      <c r="E190" s="44" t="str">
        <f>IF(AND(OR(D190="Do not Comply",D190="Partial Comply"),OR(C190="Required",C190="Should Have but Optional")),"Feature is Required or Should Have but Optional, please describe a work-around that would provide similar functionality",IF(OR(D190="Partial Comply",D190="Do not Comply"),"Explain",IF(AND(D190="Optional Cost",OR(C190="Required")),"Total installed cost of option IS REQUIRED",IF(D190="Optional Cost","Provide total installed cost of option",IF(D190="Comply","Included at no extra cost in base package","Notes")))))</f>
        <v>Notes</v>
      </c>
      <c r="F190" s="45">
        <f>IF(D190="Comply",1,IF(OR(D190="Do not comply",D190="Input"),0,0.25))</f>
        <v>0</v>
      </c>
      <c r="G190" s="45">
        <f>F190*N190</f>
        <v>0</v>
      </c>
      <c r="H190" s="46"/>
      <c r="I190" s="66" t="s">
        <v>21</v>
      </c>
      <c r="J190" s="64"/>
      <c r="K190" s="68"/>
      <c r="L190" s="81"/>
      <c r="M190" s="58"/>
      <c r="N190" s="51">
        <f>IF(I190&lt;&gt;"",10,IF(J190&lt;&gt;"",6,IF(K190&lt;&gt;"",2,IF(L190&lt;&gt;"",0,""))))</f>
        <v>10</v>
      </c>
      <c r="O190" s="52"/>
      <c r="P190" s="38"/>
    </row>
    <row r="191" spans="1:16" s="39" customFormat="1" ht="38.25">
      <c r="A191" s="82" t="s">
        <v>403</v>
      </c>
      <c r="B191" s="80" t="s">
        <v>404</v>
      </c>
      <c r="C191" s="42" t="str">
        <f>IF(I191&lt;&gt;"","Required",IF(J191&lt;&gt;"","Should Have but Optional",IF(K191&lt;&gt;"","Nice to Have",IF(L191&lt;&gt;"","None","-"))))</f>
        <v>Should Have but Optional</v>
      </c>
      <c r="D191" s="43" t="s">
        <v>1</v>
      </c>
      <c r="E191" s="44" t="str">
        <f>IF(AND(OR(D191="Do not Comply",D191="Partial Comply"),OR(C191="Required",C191="Should Have but Optional")),"Feature is Required or Should Have but Optional, please describe a work-around that would provide similar functionality",IF(OR(D191="Partial Comply",D191="Do not Comply"),"Explain",IF(AND(D191="Optional Cost",OR(C191="Required")),"Total installed cost of option IS REQUIRED",IF(D191="Optional Cost","Provide total installed cost of option",IF(D191="Comply","Included at no extra cost in base package","Notes")))))</f>
        <v>Notes</v>
      </c>
      <c r="F191" s="45">
        <f>IF(D191="Comply",1,IF(OR(D191="Do not comply",D191="Input"),0,0.25))</f>
        <v>0</v>
      </c>
      <c r="G191" s="45">
        <f>F191*N191</f>
        <v>0</v>
      </c>
      <c r="H191" s="46"/>
      <c r="I191" s="66"/>
      <c r="J191" s="64" t="s">
        <v>405</v>
      </c>
      <c r="K191" s="68"/>
      <c r="L191" s="81"/>
      <c r="M191" s="58"/>
      <c r="N191" s="51">
        <f>IF(I191&lt;&gt;"",10,IF(J191&lt;&gt;"",6,IF(K191&lt;&gt;"",2,IF(L191&lt;&gt;"",0,""))))</f>
        <v>6</v>
      </c>
      <c r="O191" s="52"/>
      <c r="P191" s="38"/>
    </row>
    <row r="192" spans="1:16" s="39" customFormat="1" ht="25.5">
      <c r="A192" s="82" t="s">
        <v>406</v>
      </c>
      <c r="B192" s="80" t="s">
        <v>407</v>
      </c>
      <c r="C192" s="42" t="str">
        <f t="shared" si="30"/>
        <v>Should Have but Optional</v>
      </c>
      <c r="D192" s="43" t="s">
        <v>1</v>
      </c>
      <c r="E192" s="44" t="str">
        <f t="shared" si="31"/>
        <v>Notes</v>
      </c>
      <c r="F192" s="45">
        <f t="shared" si="32"/>
        <v>0</v>
      </c>
      <c r="G192" s="45">
        <f t="shared" si="28"/>
        <v>0</v>
      </c>
      <c r="H192" s="46"/>
      <c r="I192" s="66"/>
      <c r="J192" s="64" t="s">
        <v>405</v>
      </c>
      <c r="K192" s="68"/>
      <c r="L192" s="81" t="s">
        <v>408</v>
      </c>
      <c r="M192" s="58"/>
      <c r="N192" s="51">
        <f t="shared" si="33"/>
        <v>6</v>
      </c>
      <c r="O192" s="52"/>
      <c r="P192" s="38"/>
    </row>
    <row r="193" spans="1:16" s="39" customFormat="1" ht="38.25">
      <c r="A193" s="82" t="s">
        <v>409</v>
      </c>
      <c r="B193" s="80" t="s">
        <v>410</v>
      </c>
      <c r="C193" s="42" t="str">
        <f>IF(I193&lt;&gt;"","Required",IF(J193&lt;&gt;"","Should Have but Optional",IF(K193&lt;&gt;"","Nice to Have",IF(L193&lt;&gt;"","None","-"))))</f>
        <v>None</v>
      </c>
      <c r="D193" s="43" t="s">
        <v>1</v>
      </c>
      <c r="E193" s="44" t="str">
        <f>IF(AND(OR(D193="Do not Comply",D193="Partial Comply"),OR(C193="Required",C193="Should Have but Optional")),"Feature is Required or Should Have but Optional, please describe a work-around that would provide similar functionality",IF(OR(D193="Partial Comply",D193="Do not Comply"),"Explain",IF(AND(D193="Optional Cost",OR(C193="Required")),"Total installed cost of option IS REQUIRED",IF(D193="Optional Cost","Provide total installed cost of option",IF(D193="Comply","Included at no extra cost in base package","Notes")))))</f>
        <v>Notes</v>
      </c>
      <c r="F193" s="45">
        <f>IF(D193="Comply",1,IF(OR(D193="Do not comply",D193="Input"),0,0.25))</f>
        <v>0</v>
      </c>
      <c r="G193" s="45">
        <f>F193*N193</f>
        <v>0</v>
      </c>
      <c r="H193" s="46"/>
      <c r="I193" s="66"/>
      <c r="J193" s="64"/>
      <c r="K193" s="68"/>
      <c r="L193" s="81" t="s">
        <v>21</v>
      </c>
      <c r="M193" s="58"/>
      <c r="N193" s="51">
        <f>IF(I193&lt;&gt;"",10,IF(J193&lt;&gt;"",6,IF(K193&lt;&gt;"",2,IF(L193&lt;&gt;"",0,""))))</f>
        <v>0</v>
      </c>
      <c r="O193" s="52"/>
      <c r="P193" s="38"/>
    </row>
    <row r="194" spans="1:16" s="39" customFormat="1" ht="25.5">
      <c r="A194" s="82" t="s">
        <v>411</v>
      </c>
      <c r="B194" s="80" t="s">
        <v>412</v>
      </c>
      <c r="C194" s="42" t="str">
        <f t="shared" si="30"/>
        <v>None</v>
      </c>
      <c r="D194" s="43" t="s">
        <v>1</v>
      </c>
      <c r="E194" s="44" t="str">
        <f t="shared" si="31"/>
        <v>Notes</v>
      </c>
      <c r="F194" s="45">
        <f t="shared" si="32"/>
        <v>0</v>
      </c>
      <c r="G194" s="45">
        <f t="shared" si="28"/>
        <v>0</v>
      </c>
      <c r="H194" s="46"/>
      <c r="I194" s="66"/>
      <c r="J194" s="64"/>
      <c r="K194" s="68"/>
      <c r="L194" s="81" t="s">
        <v>21</v>
      </c>
      <c r="M194" s="58"/>
      <c r="N194" s="51">
        <f t="shared" si="33"/>
        <v>0</v>
      </c>
      <c r="O194" s="52"/>
      <c r="P194" s="38"/>
    </row>
    <row r="195" spans="1:16" s="39" customFormat="1" ht="25.5">
      <c r="A195" s="82" t="s">
        <v>413</v>
      </c>
      <c r="B195" s="80" t="s">
        <v>414</v>
      </c>
      <c r="C195" s="42" t="str">
        <f t="shared" si="30"/>
        <v>None</v>
      </c>
      <c r="D195" s="43" t="s">
        <v>1</v>
      </c>
      <c r="E195" s="44" t="str">
        <f t="shared" si="31"/>
        <v>Notes</v>
      </c>
      <c r="F195" s="45">
        <f t="shared" si="32"/>
        <v>0</v>
      </c>
      <c r="G195" s="45">
        <f t="shared" si="28"/>
        <v>0</v>
      </c>
      <c r="H195" s="46"/>
      <c r="I195" s="66"/>
      <c r="J195" s="64"/>
      <c r="K195" s="68"/>
      <c r="L195" s="81" t="s">
        <v>21</v>
      </c>
      <c r="M195" s="58"/>
      <c r="N195" s="51">
        <f t="shared" si="33"/>
        <v>0</v>
      </c>
      <c r="O195" s="52"/>
      <c r="P195" s="38"/>
    </row>
    <row r="196" spans="1:16" s="39" customFormat="1" ht="38.25">
      <c r="A196" s="82" t="s">
        <v>415</v>
      </c>
      <c r="B196" s="80" t="s">
        <v>416</v>
      </c>
      <c r="C196" s="42" t="str">
        <f t="shared" si="30"/>
        <v>Required</v>
      </c>
      <c r="D196" s="43" t="s">
        <v>1</v>
      </c>
      <c r="E196" s="44" t="str">
        <f t="shared" si="31"/>
        <v>Notes</v>
      </c>
      <c r="F196" s="45">
        <f t="shared" si="32"/>
        <v>0</v>
      </c>
      <c r="G196" s="45">
        <f t="shared" si="28"/>
        <v>0</v>
      </c>
      <c r="H196" s="46"/>
      <c r="I196" s="66" t="s">
        <v>21</v>
      </c>
      <c r="J196" s="64"/>
      <c r="K196" s="68"/>
      <c r="L196" s="81"/>
      <c r="M196" s="58"/>
      <c r="N196" s="51">
        <f t="shared" si="33"/>
        <v>10</v>
      </c>
      <c r="O196" s="52"/>
      <c r="P196" s="38"/>
    </row>
    <row r="197" spans="1:16" s="39" customFormat="1" ht="25.5">
      <c r="A197" s="82" t="s">
        <v>417</v>
      </c>
      <c r="B197" s="80" t="s">
        <v>418</v>
      </c>
      <c r="C197" s="42" t="str">
        <f t="shared" si="30"/>
        <v>Required</v>
      </c>
      <c r="D197" s="43" t="s">
        <v>1</v>
      </c>
      <c r="E197" s="44" t="str">
        <f t="shared" si="31"/>
        <v>Notes</v>
      </c>
      <c r="F197" s="45">
        <f t="shared" si="32"/>
        <v>0</v>
      </c>
      <c r="G197" s="45">
        <f t="shared" si="28"/>
        <v>0</v>
      </c>
      <c r="H197" s="46"/>
      <c r="I197" s="66" t="s">
        <v>21</v>
      </c>
      <c r="J197" s="64"/>
      <c r="K197" s="68"/>
      <c r="L197" s="81"/>
      <c r="M197" s="58"/>
      <c r="N197" s="51">
        <f t="shared" si="33"/>
        <v>10</v>
      </c>
      <c r="O197" s="52"/>
      <c r="P197" s="38"/>
    </row>
    <row r="198" spans="1:16" s="39" customFormat="1" ht="25.5">
      <c r="A198" s="82" t="s">
        <v>419</v>
      </c>
      <c r="B198" s="80" t="s">
        <v>420</v>
      </c>
      <c r="C198" s="42" t="str">
        <f>IF(I198&lt;&gt;"","Required",IF(J198&lt;&gt;"","Should Have but Optional",IF(K198&lt;&gt;"","Nice to Have",IF(L198&lt;&gt;"","None","-"))))</f>
        <v>Required</v>
      </c>
      <c r="D198" s="43" t="s">
        <v>1</v>
      </c>
      <c r="E198" s="44" t="str">
        <f>IF(AND(OR(D198="Do not Comply",D198="Partial Comply"),OR(C198="Required",C198="Should Have but Optional")),"Feature is Required or Should Have but Optional, please describe a work-around that would provide similar functionality",IF(OR(D198="Partial Comply",D198="Do not Comply"),"Explain",IF(AND(D198="Optional Cost",OR(C198="Required")),"Total installed cost of option IS REQUIRED",IF(D198="Optional Cost","Provide total installed cost of option",IF(D198="Comply","Included at no extra cost in base package","Notes")))))</f>
        <v>Notes</v>
      </c>
      <c r="F198" s="45">
        <f>IF(D198="Comply",1,IF(OR(D198="Do not comply",D198="Input"),0,0.25))</f>
        <v>0</v>
      </c>
      <c r="G198" s="45">
        <f>F198*N198</f>
        <v>0</v>
      </c>
      <c r="H198" s="46"/>
      <c r="I198" s="66" t="s">
        <v>21</v>
      </c>
      <c r="J198" s="64"/>
      <c r="K198" s="68"/>
      <c r="L198" s="81"/>
      <c r="M198" s="58"/>
      <c r="N198" s="51">
        <f>IF(I198&lt;&gt;"",10,IF(J198&lt;&gt;"",6,IF(K198&lt;&gt;"",2,IF(L198&lt;&gt;"",0,""))))</f>
        <v>10</v>
      </c>
      <c r="O198" s="52"/>
      <c r="P198" s="38"/>
    </row>
    <row r="199" spans="1:16" s="39" customFormat="1" ht="38.25">
      <c r="A199" s="82" t="s">
        <v>421</v>
      </c>
      <c r="B199" s="80" t="s">
        <v>422</v>
      </c>
      <c r="C199" s="42" t="str">
        <f t="shared" si="30"/>
        <v>Should Have but Optional</v>
      </c>
      <c r="D199" s="43" t="s">
        <v>1</v>
      </c>
      <c r="E199" s="44" t="str">
        <f t="shared" si="31"/>
        <v>Notes</v>
      </c>
      <c r="F199" s="45">
        <f t="shared" si="32"/>
        <v>0</v>
      </c>
      <c r="G199" s="45">
        <f t="shared" si="28"/>
        <v>0</v>
      </c>
      <c r="H199" s="46"/>
      <c r="I199" s="66"/>
      <c r="J199" s="64" t="s">
        <v>21</v>
      </c>
      <c r="K199" s="68"/>
      <c r="L199" s="81"/>
      <c r="M199" s="58"/>
      <c r="N199" s="51">
        <f t="shared" si="33"/>
        <v>6</v>
      </c>
      <c r="O199" s="52"/>
      <c r="P199" s="38"/>
    </row>
    <row r="200" spans="1:16" s="39" customFormat="1" ht="25.5">
      <c r="A200" s="82" t="s">
        <v>423</v>
      </c>
      <c r="B200" s="80" t="s">
        <v>424</v>
      </c>
      <c r="C200" s="42" t="str">
        <f t="shared" si="30"/>
        <v>Should Have but Optional</v>
      </c>
      <c r="D200" s="43" t="s">
        <v>1</v>
      </c>
      <c r="E200" s="44" t="str">
        <f t="shared" si="31"/>
        <v>Notes</v>
      </c>
      <c r="F200" s="45">
        <f t="shared" si="32"/>
        <v>0</v>
      </c>
      <c r="G200" s="45">
        <f t="shared" si="28"/>
        <v>0</v>
      </c>
      <c r="H200" s="46"/>
      <c r="I200" s="66"/>
      <c r="J200" s="64" t="s">
        <v>21</v>
      </c>
      <c r="K200" s="68"/>
      <c r="L200" s="81"/>
      <c r="M200" s="58"/>
      <c r="N200" s="51">
        <f t="shared" si="33"/>
        <v>6</v>
      </c>
      <c r="O200" s="52"/>
      <c r="P200" s="38"/>
    </row>
    <row r="201" spans="1:16" s="39" customFormat="1" ht="25.5">
      <c r="A201" s="82" t="s">
        <v>425</v>
      </c>
      <c r="B201" s="80" t="s">
        <v>426</v>
      </c>
      <c r="C201" s="42" t="str">
        <f t="shared" si="30"/>
        <v>Should Have but Optional</v>
      </c>
      <c r="D201" s="43" t="s">
        <v>1</v>
      </c>
      <c r="E201" s="44" t="str">
        <f t="shared" si="31"/>
        <v>Notes</v>
      </c>
      <c r="F201" s="45">
        <f t="shared" si="32"/>
        <v>0</v>
      </c>
      <c r="G201" s="45">
        <f t="shared" si="28"/>
        <v>0</v>
      </c>
      <c r="H201" s="46"/>
      <c r="I201" s="66"/>
      <c r="J201" s="64" t="s">
        <v>21</v>
      </c>
      <c r="K201" s="68"/>
      <c r="L201" s="81"/>
      <c r="M201" s="58"/>
      <c r="N201" s="51">
        <f t="shared" si="33"/>
        <v>6</v>
      </c>
      <c r="O201" s="52"/>
      <c r="P201" s="38"/>
    </row>
    <row r="202" spans="1:16" s="39" customFormat="1" ht="51">
      <c r="A202" s="82" t="s">
        <v>427</v>
      </c>
      <c r="B202" s="80" t="s">
        <v>428</v>
      </c>
      <c r="C202" s="42" t="str">
        <f t="shared" si="30"/>
        <v>Required</v>
      </c>
      <c r="D202" s="43" t="s">
        <v>1</v>
      </c>
      <c r="E202" s="44" t="str">
        <f t="shared" si="31"/>
        <v>Notes</v>
      </c>
      <c r="F202" s="45">
        <f t="shared" si="32"/>
        <v>0</v>
      </c>
      <c r="G202" s="45">
        <f t="shared" si="28"/>
        <v>0</v>
      </c>
      <c r="H202" s="46"/>
      <c r="I202" s="66" t="s">
        <v>21</v>
      </c>
      <c r="J202" s="64"/>
      <c r="K202" s="68"/>
      <c r="L202" s="81"/>
      <c r="M202" s="58"/>
      <c r="N202" s="51">
        <f t="shared" si="33"/>
        <v>10</v>
      </c>
      <c r="O202" s="52"/>
      <c r="P202" s="38"/>
    </row>
    <row r="203" spans="1:16" s="39" customFormat="1" ht="38.25">
      <c r="A203" s="82" t="s">
        <v>429</v>
      </c>
      <c r="B203" s="80" t="s">
        <v>430</v>
      </c>
      <c r="C203" s="42" t="str">
        <f t="shared" si="30"/>
        <v>Required</v>
      </c>
      <c r="D203" s="43" t="s">
        <v>1</v>
      </c>
      <c r="E203" s="44" t="str">
        <f t="shared" si="31"/>
        <v>Notes</v>
      </c>
      <c r="F203" s="45">
        <f t="shared" si="32"/>
        <v>0</v>
      </c>
      <c r="G203" s="45">
        <f t="shared" si="28"/>
        <v>0</v>
      </c>
      <c r="H203" s="46"/>
      <c r="I203" s="66" t="s">
        <v>21</v>
      </c>
      <c r="J203" s="64"/>
      <c r="K203" s="68"/>
      <c r="L203" s="81"/>
      <c r="M203" s="58" t="s">
        <v>431</v>
      </c>
      <c r="N203" s="51">
        <f t="shared" si="33"/>
        <v>10</v>
      </c>
      <c r="O203" s="52"/>
      <c r="P203" s="38"/>
    </row>
    <row r="204" spans="1:16" s="39" customFormat="1" ht="68.25" customHeight="1">
      <c r="A204" s="82" t="s">
        <v>432</v>
      </c>
      <c r="B204" s="80" t="s">
        <v>498</v>
      </c>
      <c r="C204" s="42" t="str">
        <f t="shared" si="30"/>
        <v>Required</v>
      </c>
      <c r="D204" s="43" t="s">
        <v>1</v>
      </c>
      <c r="E204" s="44" t="str">
        <f t="shared" si="31"/>
        <v>Notes</v>
      </c>
      <c r="F204" s="45">
        <f t="shared" si="32"/>
        <v>0</v>
      </c>
      <c r="G204" s="45">
        <f t="shared" si="28"/>
        <v>0</v>
      </c>
      <c r="H204" s="46"/>
      <c r="I204" s="66" t="s">
        <v>21</v>
      </c>
      <c r="J204" s="64"/>
      <c r="K204" s="68"/>
      <c r="L204" s="81"/>
      <c r="M204" s="58"/>
      <c r="N204" s="51">
        <f t="shared" si="33"/>
        <v>10</v>
      </c>
      <c r="O204" s="52"/>
      <c r="P204" s="38"/>
    </row>
    <row r="205" spans="1:16" s="39" customFormat="1" ht="25.5">
      <c r="A205" s="82" t="s">
        <v>433</v>
      </c>
      <c r="B205" s="80" t="s">
        <v>500</v>
      </c>
      <c r="C205" s="42" t="str">
        <f>IF(I205&lt;&gt;"","Required",IF(J205&lt;&gt;"","Should Have but Optional",IF(K205&lt;&gt;"","Nice to Have",IF(L205&lt;&gt;"","None","-"))))</f>
        <v>Required</v>
      </c>
      <c r="D205" s="43" t="s">
        <v>1</v>
      </c>
      <c r="E205" s="44" t="str">
        <f>IF(AND(OR(D205="Do not Comply",D205="Partial Comply"),OR(C205="Required",C205="Should Have but Optional")),"Feature is Required or Should Have but Optional, please describe a work-around that would provide similar functionality",IF(OR(D205="Partial Comply",D205="Do not Comply"),"Explain",IF(AND(D205="Optional Cost",OR(C205="Required")),"Total installed cost of option IS REQUIRED",IF(D205="Optional Cost","Provide total installed cost of option",IF(D205="Comply","Included at no extra cost in base package","Notes")))))</f>
        <v>Notes</v>
      </c>
      <c r="F205" s="45">
        <f>IF(D205="Comply",1,IF(OR(D205="Do not comply",D205="Input"),0,0.25))</f>
        <v>0</v>
      </c>
      <c r="G205" s="45">
        <f aca="true" t="shared" si="34" ref="G205:G215">F205*N205</f>
        <v>0</v>
      </c>
      <c r="H205" s="46"/>
      <c r="I205" s="66" t="s">
        <v>21</v>
      </c>
      <c r="J205" s="64"/>
      <c r="K205" s="68"/>
      <c r="L205" s="81"/>
      <c r="M205" s="58"/>
      <c r="N205" s="51">
        <f>IF(I205&lt;&gt;"",10,IF(J205&lt;&gt;"",6,IF(K205&lt;&gt;"",2,IF(L205&lt;&gt;"",0,""))))</f>
        <v>10</v>
      </c>
      <c r="O205" s="52"/>
      <c r="P205" s="38"/>
    </row>
    <row r="206" spans="1:16" s="39" customFormat="1" ht="25.5">
      <c r="A206" s="82" t="s">
        <v>434</v>
      </c>
      <c r="B206" s="80" t="s">
        <v>435</v>
      </c>
      <c r="C206" s="42" t="str">
        <f>IF(I206&lt;&gt;"","Required",IF(J206&lt;&gt;"","Should Have but Optional",IF(K206&lt;&gt;"","Nice to Have",IF(L206&lt;&gt;"","None","-"))))</f>
        <v>Required</v>
      </c>
      <c r="D206" s="43" t="s">
        <v>1</v>
      </c>
      <c r="E206" s="44" t="str">
        <f>IF(AND(OR(D206="Do not Comply",D206="Partial Comply"),OR(C206="Required",C206="Should Have but Optional")),"Feature is Required or Should Have but Optional, please describe a work-around that would provide similar functionality",IF(OR(D206="Partial Comply",D206="Do not Comply"),"Explain",IF(AND(D206="Optional Cost",OR(C206="Required")),"Total installed cost of option IS REQUIRED",IF(D206="Optional Cost","Provide total installed cost of option",IF(D206="Comply","Included at no extra cost in base package","Notes")))))</f>
        <v>Notes</v>
      </c>
      <c r="F206" s="45">
        <f>IF(D206="Comply",1,IF(OR(D206="Do not comply",D206="Input"),0,0.25))</f>
        <v>0</v>
      </c>
      <c r="G206" s="45">
        <f t="shared" si="34"/>
        <v>0</v>
      </c>
      <c r="H206" s="46"/>
      <c r="I206" s="66" t="s">
        <v>21</v>
      </c>
      <c r="J206" s="64"/>
      <c r="K206" s="68"/>
      <c r="L206" s="81"/>
      <c r="M206" s="58"/>
      <c r="N206" s="51">
        <f t="shared" si="33"/>
        <v>10</v>
      </c>
      <c r="O206" s="52"/>
      <c r="P206" s="38"/>
    </row>
    <row r="207" spans="1:16" s="39" customFormat="1" ht="25.5">
      <c r="A207" s="82" t="s">
        <v>436</v>
      </c>
      <c r="B207" s="80" t="s">
        <v>437</v>
      </c>
      <c r="C207" s="42" t="str">
        <f>IF(I207&lt;&gt;"","Required",IF(J207&lt;&gt;"","Should Have but Optional",IF(K207&lt;&gt;"","Nice to Have",IF(L207&lt;&gt;"","None","-"))))</f>
        <v>Required</v>
      </c>
      <c r="D207" s="43" t="s">
        <v>1</v>
      </c>
      <c r="E207" s="44" t="str">
        <f>IF(AND(OR(D207="Do not Comply",D207="Partial Comply"),OR(C207="Required",C207="Should Have but Optional")),"Feature is Required or Should Have but Optional, please describe a work-around that would provide similar functionality",IF(OR(D207="Partial Comply",D207="Do not Comply"),"Explain",IF(AND(D207="Optional Cost",OR(C207="Required")),"Total installed cost of option IS REQUIRED",IF(D207="Optional Cost","Provide total installed cost of option",IF(D207="Comply","Included at no extra cost in base package","Notes")))))</f>
        <v>Notes</v>
      </c>
      <c r="F207" s="45">
        <f>IF(D207="Comply",1,IF(OR(D207="Do not comply",D207="Input"),0,0.25))</f>
        <v>0</v>
      </c>
      <c r="G207" s="45">
        <f t="shared" si="34"/>
        <v>0</v>
      </c>
      <c r="H207" s="46"/>
      <c r="I207" s="66" t="s">
        <v>21</v>
      </c>
      <c r="J207" s="64"/>
      <c r="K207" s="68"/>
      <c r="L207" s="81"/>
      <c r="M207" s="58"/>
      <c r="N207" s="51">
        <f>IF(I207&lt;&gt;"",10,IF(J207&lt;&gt;"",6,IF(K207&lt;&gt;"",2,IF(L207&lt;&gt;"",0,""))))</f>
        <v>10</v>
      </c>
      <c r="O207" s="52"/>
      <c r="P207" s="38"/>
    </row>
    <row r="208" spans="1:16" s="39" customFormat="1" ht="38.25">
      <c r="A208" s="82" t="s">
        <v>438</v>
      </c>
      <c r="B208" s="80" t="s">
        <v>439</v>
      </c>
      <c r="C208" s="42" t="str">
        <f>IF(I208&lt;&gt;"","Required",IF(J208&lt;&gt;"","Should Have but Optional",IF(K208&lt;&gt;"","Nice to Have",IF(L208&lt;&gt;"","None","-"))))</f>
        <v>Should Have but Optional</v>
      </c>
      <c r="D208" s="43" t="s">
        <v>1</v>
      </c>
      <c r="E208" s="44" t="str">
        <f>IF(AND(OR(D208="Do not Comply",D208="Partial Comply"),OR(C208="Required",C208="Should Have but Optional")),"Feature is Required or Should Have but Optional, please describe a work-around that would provide similar functionality",IF(OR(D208="Partial Comply",D208="Do not Comply"),"Explain",IF(AND(D208="Optional Cost",OR(C208="Required")),"Total installed cost of option IS REQUIRED",IF(D208="Optional Cost","Provide total installed cost of option",IF(D208="Comply","Included at no extra cost in base package","Notes")))))</f>
        <v>Notes</v>
      </c>
      <c r="F208" s="45">
        <f>IF(D208="Comply",1,IF(OR(D208="Do not comply",D208="Input"),0,0.25))</f>
        <v>0</v>
      </c>
      <c r="G208" s="45">
        <f t="shared" si="34"/>
        <v>0</v>
      </c>
      <c r="H208" s="46"/>
      <c r="I208" s="66"/>
      <c r="J208" s="64" t="s">
        <v>21</v>
      </c>
      <c r="K208" s="68"/>
      <c r="L208" s="81"/>
      <c r="M208" s="58"/>
      <c r="N208" s="51">
        <f>IF(I208&lt;&gt;"",10,IF(J208&lt;&gt;"",6,IF(K208&lt;&gt;"",2,IF(L208&lt;&gt;"",0,""))))</f>
        <v>6</v>
      </c>
      <c r="O208" s="52"/>
      <c r="P208" s="38"/>
    </row>
    <row r="209" spans="1:16" s="39" customFormat="1" ht="38.25">
      <c r="A209" s="82" t="s">
        <v>440</v>
      </c>
      <c r="B209" s="80" t="s">
        <v>441</v>
      </c>
      <c r="C209" s="42" t="str">
        <f t="shared" si="30"/>
        <v>Required</v>
      </c>
      <c r="D209" s="43" t="s">
        <v>1</v>
      </c>
      <c r="E209" s="44" t="str">
        <f t="shared" si="31"/>
        <v>Notes</v>
      </c>
      <c r="F209" s="45">
        <f t="shared" si="32"/>
        <v>0</v>
      </c>
      <c r="G209" s="45">
        <f t="shared" si="34"/>
        <v>0</v>
      </c>
      <c r="H209" s="46"/>
      <c r="I209" s="66" t="s">
        <v>21</v>
      </c>
      <c r="J209" s="64"/>
      <c r="K209" s="68"/>
      <c r="L209" s="81"/>
      <c r="M209" s="58"/>
      <c r="N209" s="51">
        <f t="shared" si="33"/>
        <v>10</v>
      </c>
      <c r="O209" s="52"/>
      <c r="P209" s="38"/>
    </row>
    <row r="210" spans="1:16" s="39" customFormat="1" ht="25.5">
      <c r="A210" s="82" t="s">
        <v>442</v>
      </c>
      <c r="B210" s="80" t="s">
        <v>443</v>
      </c>
      <c r="C210" s="42" t="str">
        <f t="shared" si="30"/>
        <v>Required</v>
      </c>
      <c r="D210" s="43" t="s">
        <v>1</v>
      </c>
      <c r="E210" s="44" t="str">
        <f t="shared" si="31"/>
        <v>Notes</v>
      </c>
      <c r="F210" s="45">
        <f t="shared" si="32"/>
        <v>0</v>
      </c>
      <c r="G210" s="45">
        <f t="shared" si="34"/>
        <v>0</v>
      </c>
      <c r="H210" s="46"/>
      <c r="I210" s="66" t="s">
        <v>21</v>
      </c>
      <c r="J210" s="64"/>
      <c r="K210" s="68"/>
      <c r="L210" s="81"/>
      <c r="M210" s="58"/>
      <c r="N210" s="51">
        <f t="shared" si="33"/>
        <v>10</v>
      </c>
      <c r="O210" s="52"/>
      <c r="P210" s="38"/>
    </row>
    <row r="211" spans="1:16" s="54" customFormat="1" ht="25.5">
      <c r="A211" s="82" t="s">
        <v>444</v>
      </c>
      <c r="B211" s="80" t="s">
        <v>445</v>
      </c>
      <c r="C211" s="42" t="str">
        <f t="shared" si="30"/>
        <v>Should Have but Optional</v>
      </c>
      <c r="D211" s="43" t="s">
        <v>1</v>
      </c>
      <c r="E211" s="44" t="str">
        <f t="shared" si="31"/>
        <v>Notes</v>
      </c>
      <c r="F211" s="45">
        <f t="shared" si="32"/>
        <v>0</v>
      </c>
      <c r="G211" s="45">
        <f t="shared" si="34"/>
        <v>0</v>
      </c>
      <c r="H211" s="46"/>
      <c r="I211" s="66"/>
      <c r="J211" s="64" t="s">
        <v>21</v>
      </c>
      <c r="K211" s="68"/>
      <c r="L211" s="81"/>
      <c r="M211" s="58"/>
      <c r="N211" s="51">
        <f>IF(I211&lt;&gt;"",10,IF(J211&lt;&gt;"",6,IF(K211&lt;&gt;"",2,IF(L211&lt;&gt;"",0,""))))</f>
        <v>6</v>
      </c>
      <c r="O211" s="61"/>
      <c r="P211" s="53"/>
    </row>
    <row r="212" spans="1:16" s="54" customFormat="1" ht="38.25">
      <c r="A212" s="82" t="s">
        <v>446</v>
      </c>
      <c r="B212" s="80" t="s">
        <v>447</v>
      </c>
      <c r="C212" s="42" t="str">
        <f t="shared" si="30"/>
        <v>Should Have but Optional</v>
      </c>
      <c r="D212" s="43" t="s">
        <v>1</v>
      </c>
      <c r="E212" s="44" t="str">
        <f t="shared" si="31"/>
        <v>Notes</v>
      </c>
      <c r="F212" s="45">
        <f t="shared" si="32"/>
        <v>0</v>
      </c>
      <c r="G212" s="45">
        <f t="shared" si="34"/>
        <v>0</v>
      </c>
      <c r="H212" s="46"/>
      <c r="I212" s="66"/>
      <c r="J212" s="64" t="s">
        <v>21</v>
      </c>
      <c r="K212" s="68"/>
      <c r="L212" s="81" t="s">
        <v>448</v>
      </c>
      <c r="M212" s="58" t="s">
        <v>449</v>
      </c>
      <c r="N212" s="51">
        <f>IF(I212&lt;&gt;"",10,IF(J212&lt;&gt;"",6,IF(K212&lt;&gt;"",2,IF(L212&lt;&gt;"",0,""))))</f>
        <v>6</v>
      </c>
      <c r="O212" s="61"/>
      <c r="P212" s="53"/>
    </row>
    <row r="213" spans="1:16" s="54" customFormat="1" ht="51">
      <c r="A213" s="82" t="s">
        <v>450</v>
      </c>
      <c r="B213" s="80" t="s">
        <v>451</v>
      </c>
      <c r="C213" s="42" t="str">
        <f t="shared" si="30"/>
        <v>None</v>
      </c>
      <c r="D213" s="43" t="s">
        <v>1</v>
      </c>
      <c r="E213" s="44" t="str">
        <f t="shared" si="31"/>
        <v>Notes</v>
      </c>
      <c r="F213" s="45">
        <f t="shared" si="32"/>
        <v>0</v>
      </c>
      <c r="G213" s="45">
        <f t="shared" si="34"/>
        <v>0</v>
      </c>
      <c r="H213" s="46"/>
      <c r="I213" s="66"/>
      <c r="J213" s="64"/>
      <c r="K213" s="68"/>
      <c r="L213" s="81" t="s">
        <v>21</v>
      </c>
      <c r="M213" s="58" t="s">
        <v>449</v>
      </c>
      <c r="N213" s="51">
        <f>IF(I213&lt;&gt;"",10,IF(J213&lt;&gt;"",6,IF(K213&lt;&gt;"",2,IF(L213&lt;&gt;"",0,""))))</f>
        <v>0</v>
      </c>
      <c r="O213" s="61"/>
      <c r="P213" s="53"/>
    </row>
    <row r="214" spans="1:16" s="54" customFormat="1" ht="25.5">
      <c r="A214" s="82" t="s">
        <v>452</v>
      </c>
      <c r="B214" s="80" t="s">
        <v>453</v>
      </c>
      <c r="C214" s="42" t="str">
        <f t="shared" si="30"/>
        <v>Should Have but Optional</v>
      </c>
      <c r="D214" s="43" t="s">
        <v>1</v>
      </c>
      <c r="E214" s="44" t="str">
        <f t="shared" si="31"/>
        <v>Notes</v>
      </c>
      <c r="F214" s="45">
        <f t="shared" si="32"/>
        <v>0</v>
      </c>
      <c r="G214" s="45">
        <f t="shared" si="34"/>
        <v>0</v>
      </c>
      <c r="H214" s="46"/>
      <c r="I214" s="66"/>
      <c r="J214" s="64" t="s">
        <v>21</v>
      </c>
      <c r="K214" s="68"/>
      <c r="L214" s="81" t="s">
        <v>307</v>
      </c>
      <c r="M214" s="58"/>
      <c r="N214" s="51">
        <f>IF(I214&lt;&gt;"",10,IF(J214&lt;&gt;"",6,IF(K214&lt;&gt;"",2,IF(L214&lt;&gt;"",0,""))))</f>
        <v>6</v>
      </c>
      <c r="O214" s="61"/>
      <c r="P214" s="53"/>
    </row>
    <row r="215" spans="1:16" s="54" customFormat="1" ht="26.25" thickBot="1">
      <c r="A215" s="82" t="s">
        <v>454</v>
      </c>
      <c r="B215" s="80" t="s">
        <v>455</v>
      </c>
      <c r="C215" s="42" t="str">
        <f t="shared" si="30"/>
        <v>None</v>
      </c>
      <c r="D215" s="43" t="s">
        <v>1</v>
      </c>
      <c r="E215" s="44" t="str">
        <f t="shared" si="31"/>
        <v>Notes</v>
      </c>
      <c r="F215" s="45">
        <f t="shared" si="32"/>
        <v>0</v>
      </c>
      <c r="G215" s="45">
        <f t="shared" si="34"/>
        <v>0</v>
      </c>
      <c r="H215" s="46"/>
      <c r="I215" s="66"/>
      <c r="J215" s="64"/>
      <c r="K215" s="68"/>
      <c r="L215" s="81" t="s">
        <v>21</v>
      </c>
      <c r="M215" s="58"/>
      <c r="N215" s="51">
        <f>IF(I215&lt;&gt;"",10,IF(J215&lt;&gt;"",6,IF(K215&lt;&gt;"",2,IF(L215&lt;&gt;"",0,""))))</f>
        <v>0</v>
      </c>
      <c r="O215" s="61"/>
      <c r="P215" s="53"/>
    </row>
    <row r="216" spans="1:16" s="54" customFormat="1" ht="16.5" thickBot="1">
      <c r="A216" s="31" t="s">
        <v>456</v>
      </c>
      <c r="B216" s="32"/>
      <c r="C216" s="33"/>
      <c r="D216" s="33"/>
      <c r="E216" s="131"/>
      <c r="F216" s="34"/>
      <c r="G216" s="35"/>
      <c r="H216" s="36"/>
      <c r="I216" s="33"/>
      <c r="J216" s="33"/>
      <c r="K216" s="33"/>
      <c r="L216" s="33"/>
      <c r="M216" s="33"/>
      <c r="N216" s="33"/>
      <c r="O216" s="52"/>
      <c r="P216" s="53"/>
    </row>
    <row r="217" spans="1:16" s="54" customFormat="1" ht="12.75">
      <c r="A217" s="62" t="s">
        <v>457</v>
      </c>
      <c r="B217" s="90" t="s">
        <v>458</v>
      </c>
      <c r="C217" s="42" t="str">
        <f aca="true" t="shared" si="35" ref="C217:C232">IF(I217&lt;&gt;"","Required",IF(J217&lt;&gt;"","Should Have but Optional",IF(K217&lt;&gt;"","Nice to Have",IF(L217&lt;&gt;"","None","-"))))</f>
        <v>Required</v>
      </c>
      <c r="D217" s="43" t="s">
        <v>1</v>
      </c>
      <c r="E217" s="44" t="str">
        <f aca="true" t="shared" si="36" ref="E217:E232">IF(AND(OR(D217="Do not Comply",D217="Partial Comply"),OR(C217="Required",C217="Should Have but Optional")),"Feature is Required or Should Have but Optional, please describe a work-around that would provide similar functionality",IF(OR(D217="Partial Comply",D217="Do not Comply"),"Explain",IF(AND(D217="Optional Cost",OR(C217="Required")),"Total installed cost of option IS REQUIRED",IF(D217="Optional Cost","Provide total installed cost of option",IF(D217="Comply","Included at no extra cost in base package","Notes")))))</f>
        <v>Notes</v>
      </c>
      <c r="F217" s="45">
        <f aca="true" t="shared" si="37" ref="F217:F232">IF(D217="Comply",1,IF(OR(D217="Do not comply",D217="Input"),0,0.25))</f>
        <v>0</v>
      </c>
      <c r="G217" s="45">
        <f aca="true" t="shared" si="38" ref="G217:G232">F217*N217</f>
        <v>0</v>
      </c>
      <c r="H217" s="46"/>
      <c r="I217" s="66" t="s">
        <v>21</v>
      </c>
      <c r="J217" s="64"/>
      <c r="K217" s="68"/>
      <c r="L217" s="64"/>
      <c r="M217" s="58"/>
      <c r="N217" s="51">
        <f aca="true" t="shared" si="39" ref="N217:N230">IF(I217&lt;&gt;"",10,IF(J217&lt;&gt;"",6,IF(K217&lt;&gt;"",2,IF(L217&lt;&gt;"",0,""))))</f>
        <v>10</v>
      </c>
      <c r="O217" s="52"/>
      <c r="P217" s="53"/>
    </row>
    <row r="218" spans="1:16" s="54" customFormat="1" ht="25.5">
      <c r="A218" s="62" t="s">
        <v>459</v>
      </c>
      <c r="B218" s="90" t="s">
        <v>460</v>
      </c>
      <c r="C218" s="42" t="str">
        <f t="shared" si="35"/>
        <v>Required</v>
      </c>
      <c r="D218" s="43" t="s">
        <v>1</v>
      </c>
      <c r="E218" s="44" t="str">
        <f t="shared" si="36"/>
        <v>Notes</v>
      </c>
      <c r="F218" s="45">
        <f t="shared" si="37"/>
        <v>0</v>
      </c>
      <c r="G218" s="45">
        <f t="shared" si="38"/>
        <v>0</v>
      </c>
      <c r="H218" s="46"/>
      <c r="I218" s="72" t="s">
        <v>21</v>
      </c>
      <c r="J218" s="66"/>
      <c r="K218" s="68"/>
      <c r="L218" s="64"/>
      <c r="M218" s="58"/>
      <c r="N218" s="51">
        <f t="shared" si="39"/>
        <v>10</v>
      </c>
      <c r="O218" s="52"/>
      <c r="P218" s="53"/>
    </row>
    <row r="219" spans="1:16" s="54" customFormat="1" ht="25.5">
      <c r="A219" s="62" t="s">
        <v>461</v>
      </c>
      <c r="B219" s="90" t="s">
        <v>462</v>
      </c>
      <c r="C219" s="42" t="str">
        <f t="shared" si="35"/>
        <v>Required</v>
      </c>
      <c r="D219" s="43" t="s">
        <v>1</v>
      </c>
      <c r="E219" s="44" t="str">
        <f t="shared" si="36"/>
        <v>Notes</v>
      </c>
      <c r="F219" s="45">
        <f t="shared" si="37"/>
        <v>0</v>
      </c>
      <c r="G219" s="45">
        <f t="shared" si="38"/>
        <v>0</v>
      </c>
      <c r="H219" s="46"/>
      <c r="I219" s="72" t="s">
        <v>21</v>
      </c>
      <c r="J219" s="64"/>
      <c r="K219" s="68"/>
      <c r="L219" s="81"/>
      <c r="M219" s="58"/>
      <c r="N219" s="51">
        <f t="shared" si="39"/>
        <v>10</v>
      </c>
      <c r="O219" s="52"/>
      <c r="P219" s="53"/>
    </row>
    <row r="220" spans="1:16" s="54" customFormat="1" ht="25.5">
      <c r="A220" s="62" t="s">
        <v>463</v>
      </c>
      <c r="B220" s="63" t="s">
        <v>464</v>
      </c>
      <c r="C220" s="42" t="str">
        <f t="shared" si="35"/>
        <v>Required</v>
      </c>
      <c r="D220" s="43" t="s">
        <v>1</v>
      </c>
      <c r="E220" s="44" t="str">
        <f t="shared" si="36"/>
        <v>Notes</v>
      </c>
      <c r="F220" s="45">
        <f t="shared" si="37"/>
        <v>0</v>
      </c>
      <c r="G220" s="45">
        <f t="shared" si="38"/>
        <v>0</v>
      </c>
      <c r="H220" s="46"/>
      <c r="I220" s="66" t="s">
        <v>21</v>
      </c>
      <c r="J220" s="64"/>
      <c r="K220" s="68"/>
      <c r="L220" s="64"/>
      <c r="M220" s="58"/>
      <c r="N220" s="51">
        <f t="shared" si="39"/>
        <v>10</v>
      </c>
      <c r="O220" s="52"/>
      <c r="P220" s="53"/>
    </row>
    <row r="221" spans="1:16" s="54" customFormat="1" ht="25.5">
      <c r="A221" s="62" t="s">
        <v>465</v>
      </c>
      <c r="B221" s="63" t="s">
        <v>466</v>
      </c>
      <c r="C221" s="42" t="str">
        <f t="shared" si="35"/>
        <v>Required</v>
      </c>
      <c r="D221" s="43" t="s">
        <v>1</v>
      </c>
      <c r="E221" s="44" t="str">
        <f t="shared" si="36"/>
        <v>Notes</v>
      </c>
      <c r="F221" s="45">
        <f t="shared" si="37"/>
        <v>0</v>
      </c>
      <c r="G221" s="45">
        <f t="shared" si="38"/>
        <v>0</v>
      </c>
      <c r="H221" s="59"/>
      <c r="I221" s="66" t="s">
        <v>21</v>
      </c>
      <c r="J221" s="67"/>
      <c r="K221" s="68"/>
      <c r="L221" s="68"/>
      <c r="M221" s="58"/>
      <c r="N221" s="51">
        <f t="shared" si="39"/>
        <v>10</v>
      </c>
      <c r="O221" s="52"/>
      <c r="P221" s="53"/>
    </row>
    <row r="222" spans="1:16" s="54" customFormat="1" ht="38.25">
      <c r="A222" s="62" t="s">
        <v>467</v>
      </c>
      <c r="B222" s="63" t="s">
        <v>468</v>
      </c>
      <c r="C222" s="42" t="str">
        <f t="shared" si="35"/>
        <v>Required</v>
      </c>
      <c r="D222" s="43" t="s">
        <v>1</v>
      </c>
      <c r="E222" s="44" t="str">
        <f t="shared" si="36"/>
        <v>Notes</v>
      </c>
      <c r="F222" s="45">
        <f t="shared" si="37"/>
        <v>0</v>
      </c>
      <c r="G222" s="45">
        <f t="shared" si="38"/>
        <v>0</v>
      </c>
      <c r="H222" s="59"/>
      <c r="I222" s="66" t="s">
        <v>21</v>
      </c>
      <c r="J222" s="67"/>
      <c r="K222" s="68"/>
      <c r="L222" s="68"/>
      <c r="M222" s="58"/>
      <c r="N222" s="51">
        <f t="shared" si="39"/>
        <v>10</v>
      </c>
      <c r="O222" s="52"/>
      <c r="P222" s="53"/>
    </row>
    <row r="223" spans="1:16" s="54" customFormat="1" ht="63.75">
      <c r="A223" s="62" t="s">
        <v>469</v>
      </c>
      <c r="B223" s="63" t="s">
        <v>470</v>
      </c>
      <c r="C223" s="42" t="str">
        <f t="shared" si="35"/>
        <v>Required</v>
      </c>
      <c r="D223" s="43" t="s">
        <v>1</v>
      </c>
      <c r="E223" s="44" t="str">
        <f t="shared" si="36"/>
        <v>Notes</v>
      </c>
      <c r="F223" s="45">
        <f t="shared" si="37"/>
        <v>0</v>
      </c>
      <c r="G223" s="45">
        <f t="shared" si="38"/>
        <v>0</v>
      </c>
      <c r="H223" s="59"/>
      <c r="I223" s="64" t="s">
        <v>21</v>
      </c>
      <c r="J223" s="66"/>
      <c r="K223" s="68"/>
      <c r="L223" s="68"/>
      <c r="M223" s="58"/>
      <c r="N223" s="51">
        <f>IF(I223&lt;&gt;"",10,IF(J223&lt;&gt;"",6,IF(K223&lt;&gt;"",2,IF(L223&lt;&gt;"",0,""))))</f>
        <v>10</v>
      </c>
      <c r="O223" s="52"/>
      <c r="P223" s="53"/>
    </row>
    <row r="224" spans="1:16" s="54" customFormat="1" ht="51">
      <c r="A224" s="62" t="s">
        <v>471</v>
      </c>
      <c r="B224" s="63" t="s">
        <v>472</v>
      </c>
      <c r="C224" s="42" t="str">
        <f t="shared" si="35"/>
        <v>Should Have but Optional</v>
      </c>
      <c r="D224" s="43" t="s">
        <v>1</v>
      </c>
      <c r="E224" s="44" t="str">
        <f t="shared" si="36"/>
        <v>Notes</v>
      </c>
      <c r="F224" s="45">
        <f t="shared" si="37"/>
        <v>0</v>
      </c>
      <c r="G224" s="45">
        <f t="shared" si="38"/>
        <v>0</v>
      </c>
      <c r="H224" s="59"/>
      <c r="I224" s="64"/>
      <c r="J224" s="66" t="s">
        <v>21</v>
      </c>
      <c r="K224" s="68"/>
      <c r="L224" s="68"/>
      <c r="M224" s="58"/>
      <c r="N224" s="51">
        <f>IF(I224&lt;&gt;"",10,IF(J224&lt;&gt;"",6,IF(K224&lt;&gt;"",2,IF(L224&lt;&gt;"",0,""))))</f>
        <v>6</v>
      </c>
      <c r="O224" s="52"/>
      <c r="P224" s="53"/>
    </row>
    <row r="225" spans="1:16" s="54" customFormat="1" ht="38.25">
      <c r="A225" s="62" t="s">
        <v>473</v>
      </c>
      <c r="B225" s="63" t="s">
        <v>474</v>
      </c>
      <c r="C225" s="42" t="str">
        <f t="shared" si="35"/>
        <v>Should Have but Optional</v>
      </c>
      <c r="D225" s="43" t="s">
        <v>1</v>
      </c>
      <c r="E225" s="44" t="str">
        <f t="shared" si="36"/>
        <v>Notes</v>
      </c>
      <c r="F225" s="45">
        <f t="shared" si="37"/>
        <v>0</v>
      </c>
      <c r="G225" s="45">
        <f t="shared" si="38"/>
        <v>0</v>
      </c>
      <c r="H225" s="59"/>
      <c r="I225" s="64"/>
      <c r="J225" s="66" t="s">
        <v>21</v>
      </c>
      <c r="K225" s="68"/>
      <c r="L225" s="68"/>
      <c r="M225" s="58"/>
      <c r="N225" s="51">
        <f t="shared" si="39"/>
        <v>6</v>
      </c>
      <c r="O225" s="52"/>
      <c r="P225" s="53"/>
    </row>
    <row r="226" spans="1:16" s="54" customFormat="1" ht="38.25">
      <c r="A226" s="62" t="s">
        <v>475</v>
      </c>
      <c r="B226" s="63" t="s">
        <v>476</v>
      </c>
      <c r="C226" s="42" t="str">
        <f t="shared" si="35"/>
        <v>Required</v>
      </c>
      <c r="D226" s="43" t="s">
        <v>1</v>
      </c>
      <c r="E226" s="44" t="str">
        <f t="shared" si="36"/>
        <v>Notes</v>
      </c>
      <c r="F226" s="45">
        <f t="shared" si="37"/>
        <v>0</v>
      </c>
      <c r="G226" s="45">
        <f t="shared" si="38"/>
        <v>0</v>
      </c>
      <c r="H226" s="59"/>
      <c r="I226" s="64" t="s">
        <v>21</v>
      </c>
      <c r="J226" s="66"/>
      <c r="K226" s="68"/>
      <c r="L226" s="64"/>
      <c r="M226" s="58"/>
      <c r="N226" s="51">
        <f t="shared" si="39"/>
        <v>10</v>
      </c>
      <c r="O226" s="52"/>
      <c r="P226" s="53"/>
    </row>
    <row r="227" spans="1:16" s="54" customFormat="1" ht="38.25">
      <c r="A227" s="70" t="s">
        <v>477</v>
      </c>
      <c r="B227" s="63" t="s">
        <v>478</v>
      </c>
      <c r="C227" s="42" t="str">
        <f>IF(I227&lt;&gt;"","Required",IF(J227&lt;&gt;"","Should Have but Optional",IF(K227&lt;&gt;"","Nice to Have",IF(L227&lt;&gt;"","None","-"))))</f>
        <v>None</v>
      </c>
      <c r="D227" s="43" t="s">
        <v>1</v>
      </c>
      <c r="E227" s="44" t="str">
        <f>IF(AND(OR(D227="Do not Comply",D227="Partial Comply"),OR(C227="Required",C227="Should Have but Optional")),"Feature is Required or Should Have but Optional, please describe a work-around that would provide similar functionality",IF(OR(D227="Partial Comply",D227="Do not Comply"),"Explain",IF(AND(D227="Optional Cost",OR(C227="Required")),"Total installed cost of option IS REQUIRED",IF(D227="Optional Cost","Provide total installed cost of option",IF(D227="Comply","Included at no extra cost in base package","Notes")))))</f>
        <v>Notes</v>
      </c>
      <c r="F227" s="45">
        <f>IF(D227="Comply",1,IF(OR(D227="Do not comply",D227="Input"),0,0.25))</f>
        <v>0</v>
      </c>
      <c r="G227" s="45">
        <f>F227*N227</f>
        <v>0</v>
      </c>
      <c r="H227" s="59"/>
      <c r="I227" s="64"/>
      <c r="J227" s="66"/>
      <c r="K227" s="68"/>
      <c r="L227" s="64" t="s">
        <v>21</v>
      </c>
      <c r="M227" s="58"/>
      <c r="N227" s="51">
        <f>IF(I227&lt;&gt;"",10,IF(J227&lt;&gt;"",6,IF(K227&lt;&gt;"",2,IF(L227&lt;&gt;"",0,""))))</f>
        <v>0</v>
      </c>
      <c r="O227" s="52"/>
      <c r="P227" s="53"/>
    </row>
    <row r="228" spans="1:16" s="54" customFormat="1" ht="38.25">
      <c r="A228" s="70" t="s">
        <v>479</v>
      </c>
      <c r="B228" s="63" t="s">
        <v>480</v>
      </c>
      <c r="C228" s="42" t="str">
        <f>IF(I228&lt;&gt;"","Required",IF(J228&lt;&gt;"","Should Have but Optional",IF(K228&lt;&gt;"","Nice to Have",IF(L228&lt;&gt;"","None","-"))))</f>
        <v>Required</v>
      </c>
      <c r="D228" s="43" t="s">
        <v>1</v>
      </c>
      <c r="E228" s="44" t="str">
        <f>IF(AND(OR(D228="Do not Comply",D228="Partial Comply"),OR(C228="Required",C228="Should Have but Optional")),"Feature is Required or Should Have but Optional, please describe a work-around that would provide similar functionality",IF(OR(D228="Partial Comply",D228="Do not Comply"),"Explain",IF(AND(D228="Optional Cost",OR(C228="Required")),"Total installed cost of option IS REQUIRED",IF(D228="Optional Cost","Provide total installed cost of option",IF(D228="Comply","Included at no extra cost in base package","Notes")))))</f>
        <v>Notes</v>
      </c>
      <c r="F228" s="45">
        <f>IF(D228="Comply",1,IF(OR(D228="Do not comply",D228="Input"),0,0.25))</f>
        <v>0</v>
      </c>
      <c r="G228" s="45">
        <f>F228*N228</f>
        <v>0</v>
      </c>
      <c r="H228" s="59"/>
      <c r="I228" s="64" t="s">
        <v>21</v>
      </c>
      <c r="J228" s="66"/>
      <c r="K228" s="68"/>
      <c r="L228" s="64"/>
      <c r="M228" s="69" t="s">
        <v>481</v>
      </c>
      <c r="N228" s="51">
        <f>IF(I228&lt;&gt;"",10,IF(J228&lt;&gt;"",6,IF(K228&lt;&gt;"",2,IF(L228&lt;&gt;"",0,""))))</f>
        <v>10</v>
      </c>
      <c r="O228" s="52"/>
      <c r="P228" s="53"/>
    </row>
    <row r="229" spans="1:16" s="54" customFormat="1" ht="25.5">
      <c r="A229" s="62" t="s">
        <v>482</v>
      </c>
      <c r="B229" s="63" t="s">
        <v>483</v>
      </c>
      <c r="C229" s="42" t="str">
        <f t="shared" si="35"/>
        <v>Required</v>
      </c>
      <c r="D229" s="43" t="s">
        <v>1</v>
      </c>
      <c r="E229" s="44" t="str">
        <f t="shared" si="36"/>
        <v>Notes</v>
      </c>
      <c r="F229" s="45">
        <f t="shared" si="37"/>
        <v>0</v>
      </c>
      <c r="G229" s="45">
        <f t="shared" si="38"/>
        <v>0</v>
      </c>
      <c r="H229" s="59"/>
      <c r="I229" s="64" t="s">
        <v>21</v>
      </c>
      <c r="J229" s="66"/>
      <c r="K229" s="68"/>
      <c r="L229" s="64"/>
      <c r="M229" s="69" t="s">
        <v>484</v>
      </c>
      <c r="N229" s="51">
        <f t="shared" si="39"/>
        <v>10</v>
      </c>
      <c r="O229" s="52"/>
      <c r="P229" s="53"/>
    </row>
    <row r="230" spans="1:16" s="54" customFormat="1" ht="25.5">
      <c r="A230" s="62" t="s">
        <v>485</v>
      </c>
      <c r="B230" s="63" t="s">
        <v>486</v>
      </c>
      <c r="C230" s="42" t="str">
        <f t="shared" si="35"/>
        <v>Required</v>
      </c>
      <c r="D230" s="43" t="s">
        <v>1</v>
      </c>
      <c r="E230" s="44" t="str">
        <f t="shared" si="36"/>
        <v>Notes</v>
      </c>
      <c r="F230" s="45">
        <f t="shared" si="37"/>
        <v>0</v>
      </c>
      <c r="G230" s="45">
        <f t="shared" si="38"/>
        <v>0</v>
      </c>
      <c r="H230" s="46"/>
      <c r="I230" s="66" t="s">
        <v>21</v>
      </c>
      <c r="J230" s="64"/>
      <c r="K230" s="68"/>
      <c r="L230" s="64"/>
      <c r="M230" s="58"/>
      <c r="N230" s="51">
        <f t="shared" si="39"/>
        <v>10</v>
      </c>
      <c r="O230" s="52"/>
      <c r="P230" s="53"/>
    </row>
    <row r="231" spans="1:16" s="19" customFormat="1" ht="25.5">
      <c r="A231" s="62" t="s">
        <v>487</v>
      </c>
      <c r="B231" s="63" t="s">
        <v>488</v>
      </c>
      <c r="C231" s="42" t="str">
        <f>IF(I231&lt;&gt;"","Required",IF(J231&lt;&gt;"","Should Have but Optional",IF(K231&lt;&gt;"","Nice to Have",IF(L231&lt;&gt;"","None","-"))))</f>
        <v>Required</v>
      </c>
      <c r="D231" s="43" t="s">
        <v>1</v>
      </c>
      <c r="E231" s="44" t="str">
        <f>IF(AND(OR(D231="Do not Comply",D231="Partial Comply"),OR(C231="Required",C231="Should Have but Optional")),"Feature is Required or Should Have but Optional, please describe a work-around that would provide similar functionality",IF(OR(D231="Partial Comply",D231="Do not Comply"),"Explain",IF(AND(D231="Optional Cost",OR(C231="Required")),"Total installed cost of option IS REQUIRED",IF(D231="Optional Cost","Provide total installed cost of option",IF(D231="Comply","Included at no extra cost in base package","Notes")))))</f>
        <v>Notes</v>
      </c>
      <c r="F231" s="45">
        <f>IF(D231="Comply",1,IF(OR(D231="Do not comply",D231="Input"),0,0.25))</f>
        <v>0</v>
      </c>
      <c r="G231" s="45">
        <f>F231*N231</f>
        <v>0</v>
      </c>
      <c r="H231" s="46"/>
      <c r="I231" s="66" t="s">
        <v>21</v>
      </c>
      <c r="J231" s="64"/>
      <c r="K231" s="68"/>
      <c r="L231" s="64"/>
      <c r="M231" s="58"/>
      <c r="N231" s="51">
        <f>IF(I231&lt;&gt;"",10,IF(J231&lt;&gt;"",6,IF(K231&lt;&gt;"",2,IF(L231&lt;&gt;"",0,""))))</f>
        <v>10</v>
      </c>
      <c r="O231" s="52"/>
      <c r="P231" s="18"/>
    </row>
    <row r="232" spans="1:16" s="39" customFormat="1" ht="39" thickBot="1">
      <c r="A232" s="91" t="s">
        <v>489</v>
      </c>
      <c r="B232" s="92" t="s">
        <v>490</v>
      </c>
      <c r="C232" s="42" t="str">
        <f t="shared" si="35"/>
        <v>Required</v>
      </c>
      <c r="D232" s="43" t="s">
        <v>1</v>
      </c>
      <c r="E232" s="44" t="str">
        <f t="shared" si="36"/>
        <v>Notes</v>
      </c>
      <c r="F232" s="45">
        <f t="shared" si="37"/>
        <v>0</v>
      </c>
      <c r="G232" s="45">
        <f t="shared" si="38"/>
        <v>0</v>
      </c>
      <c r="H232" s="93"/>
      <c r="I232" s="94" t="s">
        <v>21</v>
      </c>
      <c r="J232" s="95"/>
      <c r="K232" s="95"/>
      <c r="L232" s="94"/>
      <c r="M232" s="58"/>
      <c r="N232" s="51">
        <f>IF(I232&lt;&gt;"",10,IF(J232&lt;&gt;"",6,IF(K232&lt;&gt;"",2,IF(L232&lt;&gt;"",0,""))))</f>
        <v>10</v>
      </c>
      <c r="O232" s="96"/>
      <c r="P232" s="38"/>
    </row>
    <row r="233" spans="1:16" s="54" customFormat="1" ht="13.5" thickBot="1">
      <c r="A233" s="97"/>
      <c r="B233" s="98"/>
      <c r="C233" s="15"/>
      <c r="D233" s="15"/>
      <c r="E233" s="134"/>
      <c r="F233" s="99"/>
      <c r="G233" s="100" t="s">
        <v>10</v>
      </c>
      <c r="H233" s="101"/>
      <c r="I233" s="99"/>
      <c r="J233" s="99"/>
      <c r="K233" s="99"/>
      <c r="L233" s="102" t="s">
        <v>2</v>
      </c>
      <c r="M233" s="103"/>
      <c r="N233" s="104" t="s">
        <v>491</v>
      </c>
      <c r="O233" s="105"/>
      <c r="P233" s="53"/>
    </row>
    <row r="234" spans="1:16" s="54" customFormat="1" ht="16.5" thickBot="1">
      <c r="A234" s="31" t="s">
        <v>492</v>
      </c>
      <c r="B234" s="32"/>
      <c r="C234" s="33"/>
      <c r="D234" s="33"/>
      <c r="E234" s="131"/>
      <c r="F234" s="106" t="s">
        <v>2</v>
      </c>
      <c r="G234" s="107">
        <f>SUM(G2:G233)</f>
        <v>0</v>
      </c>
      <c r="H234" s="108"/>
      <c r="I234" s="106"/>
      <c r="J234" s="106"/>
      <c r="K234" s="106"/>
      <c r="L234" s="106" t="s">
        <v>2</v>
      </c>
      <c r="M234" s="109"/>
      <c r="N234" s="110">
        <f>SUM(N2:N233)</f>
        <v>1564.0001</v>
      </c>
      <c r="O234" s="111"/>
      <c r="P234" s="53"/>
    </row>
    <row r="235" spans="1:16" s="54" customFormat="1" ht="13.5" thickBot="1">
      <c r="A235" s="112" t="s">
        <v>493</v>
      </c>
      <c r="B235" s="113"/>
      <c r="C235" s="113"/>
      <c r="D235" s="113"/>
      <c r="E235" s="135"/>
      <c r="F235" s="99" t="s">
        <v>2</v>
      </c>
      <c r="G235" s="114" t="s">
        <v>9</v>
      </c>
      <c r="H235" s="101"/>
      <c r="I235" s="99"/>
      <c r="J235" s="99"/>
      <c r="K235" s="99"/>
      <c r="L235" s="102" t="s">
        <v>2</v>
      </c>
      <c r="M235" s="102"/>
      <c r="N235" s="99"/>
      <c r="O235" s="111"/>
      <c r="P235" s="53"/>
    </row>
    <row r="236" spans="1:16" s="54" customFormat="1" ht="23.25" thickBot="1">
      <c r="A236" s="112" t="s">
        <v>494</v>
      </c>
      <c r="B236" s="113"/>
      <c r="C236" s="113"/>
      <c r="D236" s="113"/>
      <c r="E236" s="135"/>
      <c r="F236" s="99" t="s">
        <v>2</v>
      </c>
      <c r="G236" s="115">
        <f>G234/N234</f>
        <v>0</v>
      </c>
      <c r="H236" s="101"/>
      <c r="I236" s="99"/>
      <c r="J236" s="99"/>
      <c r="K236" s="99"/>
      <c r="L236" s="102" t="s">
        <v>2</v>
      </c>
      <c r="M236" s="102"/>
      <c r="N236" s="99"/>
      <c r="O236" s="61"/>
      <c r="P236" s="53"/>
    </row>
    <row r="237" spans="1:16" s="19" customFormat="1" ht="22.5">
      <c r="A237" s="112" t="s">
        <v>495</v>
      </c>
      <c r="B237" s="113"/>
      <c r="C237" s="113"/>
      <c r="D237" s="113"/>
      <c r="E237" s="135"/>
      <c r="F237" s="99" t="s">
        <v>2</v>
      </c>
      <c r="G237" s="99"/>
      <c r="H237" s="101"/>
      <c r="I237" s="99"/>
      <c r="J237" s="106"/>
      <c r="K237" s="106"/>
      <c r="L237" s="106" t="s">
        <v>2</v>
      </c>
      <c r="M237" s="106"/>
      <c r="N237" s="106" t="s">
        <v>2</v>
      </c>
      <c r="O237" s="61"/>
      <c r="P237" s="18"/>
    </row>
    <row r="238" spans="1:14" ht="23.25" thickBot="1">
      <c r="A238" s="116" t="s">
        <v>496</v>
      </c>
      <c r="B238" s="117"/>
      <c r="C238" s="117"/>
      <c r="D238" s="117"/>
      <c r="E238" s="136"/>
      <c r="F238" s="106" t="s">
        <v>2</v>
      </c>
      <c r="G238" s="106"/>
      <c r="H238" s="108"/>
      <c r="I238" s="106"/>
      <c r="J238" s="106"/>
      <c r="K238" s="106"/>
      <c r="L238" s="106" t="s">
        <v>2</v>
      </c>
      <c r="M238" s="106"/>
      <c r="N238" s="106" t="s">
        <v>2</v>
      </c>
    </row>
  </sheetData>
  <sheetProtection password="CF3B" sheet="1"/>
  <conditionalFormatting sqref="D86">
    <cfRule type="expression" priority="17" dxfId="2" stopIfTrue="1">
      <formula>OR(AND(OR(C86="Optional",C86="Future"),D86="Partial Comply"),AND(C86="Required",OR(D86="Optional Cost",D86="Partial Comply")))</formula>
    </cfRule>
    <cfRule type="cellIs" priority="18" dxfId="1" operator="equal" stopIfTrue="1">
      <formula>"Input"</formula>
    </cfRule>
    <cfRule type="expression" priority="19" dxfId="0" stopIfTrue="1">
      <formula>OR(AND(C86="Required",NOT(OR(D86="Comply",D86="Input"))),AND(OR(C86="Optional",C86="Future"),D86="Do Not Comply"))</formula>
    </cfRule>
  </conditionalFormatting>
  <conditionalFormatting sqref="D217:D232 D42:D89 D173:D215 D91:D119 D141:D171 D121:D139 D5:D40">
    <cfRule type="expression" priority="14" dxfId="2" stopIfTrue="1">
      <formula>OR(AND(OR(C5="Optional",C5="Future"),D5="Do not Comply"),AND(C5="Required",OR(D5="Partial Comply",D5="Optional Comply")))</formula>
    </cfRule>
    <cfRule type="cellIs" priority="15" dxfId="1" operator="equal" stopIfTrue="1">
      <formula>"Input"</formula>
    </cfRule>
    <cfRule type="expression" priority="16" dxfId="0" stopIfTrue="1">
      <formula>OR(AND(C5="Required",NOT(OR(D5="Comply",D5="Input"))),AND(C5="Should Have but Optional",D5="Do Not Comply"))</formula>
    </cfRule>
  </conditionalFormatting>
  <conditionalFormatting sqref="E217:E232 E42:E89 E173:E215 E91:E119 E141:E171 E121:E139 E5:E40">
    <cfRule type="cellIs" priority="12" dxfId="7" operator="equal" stopIfTrue="1">
      <formula>"Notes"</formula>
    </cfRule>
    <cfRule type="expression" priority="13" dxfId="6" stopIfTrue="1">
      <formula>OR(E5="Feature is Required or Optional, please describe a work-around that would provide similar functionality",E5="Explain",E5="Total installed cost of option IS REQUIRED")</formula>
    </cfRule>
  </conditionalFormatting>
  <conditionalFormatting sqref="H168 H52:H62 H42:H50">
    <cfRule type="cellIs" priority="9" dxfId="7" operator="equal" stopIfTrue="1">
      <formula>"Notes"</formula>
    </cfRule>
    <cfRule type="cellIs" priority="10" dxfId="9" operator="equal" stopIfTrue="1">
      <formula>"Work around description"</formula>
    </cfRule>
    <cfRule type="cellIs" priority="11" dxfId="8" operator="equal" stopIfTrue="1">
      <formula>"Total Installed Cost of Option"</formula>
    </cfRule>
  </conditionalFormatting>
  <conditionalFormatting sqref="E86">
    <cfRule type="cellIs" priority="7" dxfId="7" operator="equal" stopIfTrue="1">
      <formula>"Notes"</formula>
    </cfRule>
    <cfRule type="expression" priority="8" dxfId="6" stopIfTrue="1">
      <formula>OR(E86="Work around or similar feature description",E86="Feature is Required or Optional, please describe a work-around that would provide similar functionality",E86="Total installed cost of option IS REQUIRED")</formula>
    </cfRule>
  </conditionalFormatting>
  <conditionalFormatting sqref="D86">
    <cfRule type="expression" priority="4" dxfId="2" stopIfTrue="1">
      <formula>OR(AND(OR(C86="Optional",C86="Future"),D86="Partial Comply"),AND(C86="Required",OR(D86="Optional Cost",D86="Partial Comply")))</formula>
    </cfRule>
    <cfRule type="cellIs" priority="5" dxfId="1" operator="equal" stopIfTrue="1">
      <formula>"Input"</formula>
    </cfRule>
    <cfRule type="expression" priority="6" dxfId="0" stopIfTrue="1">
      <formula>OR(AND(C86="Required",NOT(OR(D86="Comply",D86="Input"))),AND(OR(C86="Optional",C86="Future"),D86="Do Not Comply"))</formula>
    </cfRule>
  </conditionalFormatting>
  <conditionalFormatting sqref="D86:D89 D217:D226 D182:D197 D141:D143">
    <cfRule type="expression" priority="1" dxfId="2" stopIfTrue="1">
      <formula>OR(AND(OR(C86="Optional",C86="Future"),D86="Do not Comply"),AND(C86="Required",OR(D86="Partial Comply",D86="Optional Comply")))</formula>
    </cfRule>
    <cfRule type="cellIs" priority="2" dxfId="1" operator="equal" stopIfTrue="1">
      <formula>"Input"</formula>
    </cfRule>
    <cfRule type="expression" priority="3" dxfId="0" stopIfTrue="1">
      <formula>OR(AND(C86="Required",NOT(OR(D86="Comply",D86="Input"))),AND(C86="Should Have but Optional",D86="Do Not Comply"))</formula>
    </cfRule>
  </conditionalFormatting>
  <dataValidations count="1">
    <dataValidation type="list" allowBlank="1" showInputMessage="1" showErrorMessage="1" prompt="Choose:" sqref="D217:D232 D91:D119 D42:D89 D121:D171 D173:D215 D5:D15 D17:D40">
      <formula1>"Input,Comply,Optional Cost,Partial Comply,Do not Comply"</formula1>
    </dataValidation>
  </dataValidations>
  <hyperlinks>
    <hyperlink ref="A2" location="ExplanationOfRequiredCompliance" display="Click here to see Explanation of Required Compliance:"/>
  </hyperlinks>
  <printOptions/>
  <pageMargins left="0.25" right="0.25" top="0.49" bottom="0.23" header="0.25" footer="0.25"/>
  <pageSetup fitToHeight="30" fitToWidth="1" horizontalDpi="300" verticalDpi="300" orientation="portrait" scale="74" r:id="rId4"/>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Olivares</dc:creator>
  <cp:keywords/>
  <dc:description/>
  <cp:lastModifiedBy>conovera</cp:lastModifiedBy>
  <cp:lastPrinted>2011-07-05T17:41:37Z</cp:lastPrinted>
  <dcterms:created xsi:type="dcterms:W3CDTF">2011-05-27T22:00:36Z</dcterms:created>
  <dcterms:modified xsi:type="dcterms:W3CDTF">2011-08-23T22:52:30Z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